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ocuments\web design\"/>
    </mc:Choice>
  </mc:AlternateContent>
  <bookViews>
    <workbookView xWindow="0" yWindow="0" windowWidth="28800" windowHeight="12210"/>
  </bookViews>
  <sheets>
    <sheet name="FINAL DATA" sheetId="1" r:id="rId1"/>
    <sheet name="CLOSEOUT" sheetId="3" r:id="rId2"/>
    <sheet name="lot master report" sheetId="4" r:id="rId3"/>
    <sheet name="Sheet1" sheetId="2" r:id="rId4"/>
  </sheets>
  <calcPr calcId="171027"/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AC26" i="3" l="1"/>
  <c r="AC25" i="3"/>
  <c r="J102" i="1" l="1"/>
  <c r="G102" i="1"/>
  <c r="F102" i="1"/>
  <c r="D102" i="1"/>
  <c r="B102" i="1"/>
  <c r="B103" i="1" s="1"/>
  <c r="A102" i="1"/>
  <c r="A103" i="1" s="1"/>
  <c r="E102" i="1"/>
  <c r="C102" i="1" l="1"/>
</calcChain>
</file>

<file path=xl/sharedStrings.xml><?xml version="1.0" encoding="utf-8"?>
<sst xmlns="http://schemas.openxmlformats.org/spreadsheetml/2006/main" count="404" uniqueCount="204">
  <si>
    <t>PAY</t>
  </si>
  <si>
    <t>%</t>
  </si>
  <si>
    <t>REA</t>
  </si>
  <si>
    <t xml:space="preserve">Quality </t>
  </si>
  <si>
    <t>Yield</t>
  </si>
  <si>
    <t>WT</t>
  </si>
  <si>
    <t>HCW</t>
  </si>
  <si>
    <t>YIELD</t>
  </si>
  <si>
    <t xml:space="preserve"> REA</t>
  </si>
  <si>
    <t>PER CWT</t>
  </si>
  <si>
    <t xml:space="preserve">FAT </t>
  </si>
  <si>
    <t>KPH</t>
  </si>
  <si>
    <t>MARB</t>
  </si>
  <si>
    <t>Grade</t>
  </si>
  <si>
    <t>SM0</t>
  </si>
  <si>
    <t>X Choice</t>
  </si>
  <si>
    <t>MT60</t>
  </si>
  <si>
    <t>MT10</t>
  </si>
  <si>
    <t>SM40</t>
  </si>
  <si>
    <t>MD90</t>
  </si>
  <si>
    <t>X CAB</t>
  </si>
  <si>
    <t>MT50</t>
  </si>
  <si>
    <t>SM50</t>
  </si>
  <si>
    <t>MD10</t>
  </si>
  <si>
    <t>MD50</t>
  </si>
  <si>
    <t>MD30</t>
  </si>
  <si>
    <t>MT30</t>
  </si>
  <si>
    <t>SM80</t>
  </si>
  <si>
    <t>MT0</t>
  </si>
  <si>
    <t>MD0</t>
  </si>
  <si>
    <t>MD20</t>
  </si>
  <si>
    <t>SL40</t>
  </si>
  <si>
    <t>X Select</t>
  </si>
  <si>
    <t>SM70</t>
  </si>
  <si>
    <t>SM20</t>
  </si>
  <si>
    <t>MT80</t>
  </si>
  <si>
    <t>SM30</t>
  </si>
  <si>
    <t>MT40</t>
  </si>
  <si>
    <t>SL80</t>
  </si>
  <si>
    <t>MD60</t>
  </si>
  <si>
    <t>SL10</t>
  </si>
  <si>
    <t>SM90</t>
  </si>
  <si>
    <t>SM60</t>
  </si>
  <si>
    <t>SM10</t>
  </si>
  <si>
    <t>SL90</t>
  </si>
  <si>
    <t>MT20</t>
  </si>
  <si>
    <t>SL60</t>
  </si>
  <si>
    <t>Choice</t>
  </si>
  <si>
    <t>SL0</t>
  </si>
  <si>
    <t>MD80</t>
  </si>
  <si>
    <t>GREGORY FEEDLOTS, INC.</t>
  </si>
  <si>
    <t>1164 305 AVE</t>
  </si>
  <si>
    <t>TABOR</t>
  </si>
  <si>
    <t>IA</t>
  </si>
  <si>
    <t>51653-9743</t>
  </si>
  <si>
    <t>Close Out Performance</t>
  </si>
  <si>
    <t>Lot</t>
  </si>
  <si>
    <t>4052</t>
  </si>
  <si>
    <t>Pen</t>
  </si>
  <si>
    <t>109</t>
  </si>
  <si>
    <t>Owner</t>
  </si>
  <si>
    <t>ALEX MIH</t>
  </si>
  <si>
    <t>Cattle Information As Received</t>
  </si>
  <si>
    <t>Kind of Cattle</t>
  </si>
  <si>
    <t>Steer</t>
  </si>
  <si>
    <t>Date First Bought</t>
  </si>
  <si>
    <t>Number Head Received</t>
  </si>
  <si>
    <t>Pay Weight In</t>
  </si>
  <si>
    <t>Per Head</t>
  </si>
  <si>
    <t>Off Truck Weight</t>
  </si>
  <si>
    <t>Percent Shrink</t>
  </si>
  <si>
    <t>Buyer</t>
  </si>
  <si>
    <t>AM</t>
  </si>
  <si>
    <t>Source</t>
  </si>
  <si>
    <t>KS</t>
  </si>
  <si>
    <t>Cattle Information As Shipped</t>
  </si>
  <si>
    <t>Date of Final Sale</t>
  </si>
  <si>
    <t>Number of Head Sold</t>
  </si>
  <si>
    <t>Pay Weight Out</t>
  </si>
  <si>
    <t>Dressed Weight</t>
  </si>
  <si>
    <t>Number of Deads</t>
  </si>
  <si>
    <t>Percent</t>
  </si>
  <si>
    <t>Weight of Deads</t>
  </si>
  <si>
    <t>Consumption and Conversion</t>
  </si>
  <si>
    <t>Total Pounds Fed</t>
  </si>
  <si>
    <t>Cost / Ton</t>
  </si>
  <si>
    <t>Total Dry Pounds Fed</t>
  </si>
  <si>
    <t>Consumption as Fed</t>
  </si>
  <si>
    <t>Dry Basis</t>
  </si>
  <si>
    <t>Conversion as Fed</t>
  </si>
  <si>
    <t>Performance</t>
  </si>
  <si>
    <t>Total Head Days</t>
  </si>
  <si>
    <t>Ave Days Fed</t>
  </si>
  <si>
    <t>Weight Gained</t>
  </si>
  <si>
    <t>Gain / Head / Day</t>
  </si>
  <si>
    <t>Cost / Lb Gain w/o Int</t>
  </si>
  <si>
    <t>with int</t>
  </si>
  <si>
    <t>Cost Summary</t>
  </si>
  <si>
    <t>Cost of Feed</t>
  </si>
  <si>
    <t>Per Hdday</t>
  </si>
  <si>
    <t>Cost of Yardage</t>
  </si>
  <si>
    <t>Cost of Processing</t>
  </si>
  <si>
    <t>Cost of Medication</t>
  </si>
  <si>
    <t>Other Costs (Ins. etc)</t>
  </si>
  <si>
    <t>Total Cost of Feeding</t>
  </si>
  <si>
    <t>Profit or Loss Summary</t>
  </si>
  <si>
    <t>Sale Price / CWT</t>
  </si>
  <si>
    <t>Purchase Price / CWT</t>
  </si>
  <si>
    <t>Profit or Loss</t>
  </si>
  <si>
    <t>Break Even / CWT</t>
  </si>
  <si>
    <t>Projected</t>
  </si>
  <si>
    <t>Profit/Loss Hedges</t>
  </si>
  <si>
    <t>Interest</t>
  </si>
  <si>
    <t>Net Profit/Loss</t>
  </si>
  <si>
    <t>To Date</t>
  </si>
  <si>
    <t>Period</t>
  </si>
  <si>
    <t>Feed</t>
  </si>
  <si>
    <t>Cattle</t>
  </si>
  <si>
    <t>CompanyName</t>
  </si>
  <si>
    <t>Interest on Feed</t>
  </si>
  <si>
    <t>Interest on Cattle</t>
  </si>
  <si>
    <t>Down
Payment</t>
  </si>
  <si>
    <t>Interest Rate</t>
  </si>
  <si>
    <t>Owner Information</t>
  </si>
  <si>
    <t>Est B/E</t>
  </si>
  <si>
    <t>Processing / HD</t>
  </si>
  <si>
    <t>Medication / Hd</t>
  </si>
  <si>
    <t>Cost of Gain</t>
  </si>
  <si>
    <t>Dry Conversion</t>
  </si>
  <si>
    <t>Conversion</t>
  </si>
  <si>
    <t>Dry Consumption</t>
  </si>
  <si>
    <t>Consumption</t>
  </si>
  <si>
    <t>Est. Shrink Weight</t>
  </si>
  <si>
    <t>Est. Weight</t>
  </si>
  <si>
    <t>Totals:</t>
  </si>
  <si>
    <t>YARDAGE</t>
  </si>
  <si>
    <t>VISION 7 SOMNUS</t>
  </si>
  <si>
    <t>YSC</t>
  </si>
  <si>
    <t>VET CHARGES</t>
  </si>
  <si>
    <t>STALKS</t>
  </si>
  <si>
    <t>SYNOVEX S</t>
  </si>
  <si>
    <t>MCNESS CUSTOM</t>
  </si>
  <si>
    <t>NATBYPROD</t>
  </si>
  <si>
    <t>MCNESS</t>
  </si>
  <si>
    <t>Micro</t>
  </si>
  <si>
    <t>HMCJG14</t>
  </si>
  <si>
    <t>Markup</t>
  </si>
  <si>
    <t>GRASS</t>
  </si>
  <si>
    <t>FEES-CARCASS DATA</t>
  </si>
  <si>
    <t>DISTILLERS</t>
  </si>
  <si>
    <t>BOVISHIELD 5</t>
  </si>
  <si>
    <t>CCDS</t>
  </si>
  <si>
    <t xml:space="preserve"> SYNOVEX CHOICE</t>
  </si>
  <si>
    <t>BALEHA</t>
  </si>
  <si>
    <t xml:space="preserve"> DECTOMAX</t>
  </si>
  <si>
    <t>Dry Lbs</t>
  </si>
  <si>
    <t>Ingredient</t>
  </si>
  <si>
    <t>Description</t>
  </si>
  <si>
    <t>Pounds Fed</t>
  </si>
  <si>
    <t>Other Costs</t>
  </si>
  <si>
    <t>Cost of Feeding</t>
  </si>
  <si>
    <t>Source:</t>
  </si>
  <si>
    <t>Reimplant</t>
  </si>
  <si>
    <t>Sale Price</t>
  </si>
  <si>
    <t>Gainibility</t>
  </si>
  <si>
    <t>Total Cost</t>
  </si>
  <si>
    <t>Dressed Wgt</t>
  </si>
  <si>
    <t>ADG</t>
  </si>
  <si>
    <t>Misc. Costs</t>
  </si>
  <si>
    <t>Yardage</t>
  </si>
  <si>
    <t>Sale Wgt</t>
  </si>
  <si>
    <t>Headdays</t>
  </si>
  <si>
    <t>Proccessing</t>
  </si>
  <si>
    <t>Int Amnt</t>
  </si>
  <si>
    <t>Sale Date</t>
  </si>
  <si>
    <t>DOF</t>
  </si>
  <si>
    <t>Vet Cost</t>
  </si>
  <si>
    <t>Int Rate</t>
  </si>
  <si>
    <t>Purch Price</t>
  </si>
  <si>
    <t>Sex</t>
  </si>
  <si>
    <t>Est Conv</t>
  </si>
  <si>
    <t>Feedlot Wgt</t>
  </si>
  <si>
    <t>Curr Hd</t>
  </si>
  <si>
    <t>Feed Cost</t>
  </si>
  <si>
    <t>Est Sale</t>
  </si>
  <si>
    <t>Purch Wgt</t>
  </si>
  <si>
    <t>Dead</t>
  </si>
  <si>
    <t>Feed lbs</t>
  </si>
  <si>
    <t>Est Brk Evn</t>
  </si>
  <si>
    <t>Last Pur</t>
  </si>
  <si>
    <t>Sold</t>
  </si>
  <si>
    <t>/ Hdday</t>
  </si>
  <si>
    <t>Totals</t>
  </si>
  <si>
    <t>Dead Wgt</t>
  </si>
  <si>
    <t>In Date</t>
  </si>
  <si>
    <t>Head In</t>
  </si>
  <si>
    <t>Cattle Information</t>
  </si>
  <si>
    <t>Head</t>
  </si>
  <si>
    <t>Lot Master for</t>
  </si>
  <si>
    <t>wt</t>
  </si>
  <si>
    <t>HCQ</t>
  </si>
  <si>
    <t>dressing %</t>
  </si>
  <si>
    <t>YG</t>
  </si>
  <si>
    <t>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</si>
</sst>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"/>
    <numFmt numFmtId="165" formatCode="0.0%"/>
    <numFmt numFmtId="166" formatCode="mm\/dd\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u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</cellStyleXfs>
  <cellXfs count="109">
    <xf numFmtId="0" fontId="0" fillId="0" borderId="0" xfId="0"/>
    <xf numFmtId="164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wrapText="1" shrinkToFit="1"/>
    </xf>
    <xf numFmtId="164" fontId="2" fillId="0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2" fontId="0" fillId="0" borderId="4" xfId="1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wrapText="1" shrinkToFit="1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2">
      <alignment vertical="top"/>
    </xf>
    <xf numFmtId="0" fontId="4" fillId="0" borderId="0" xfId="2" applyAlignment="1">
      <alignment vertical="top"/>
    </xf>
    <xf numFmtId="0" fontId="4" fillId="0" borderId="0" xfId="2" applyFont="1" applyAlignment="1">
      <alignment vertical="top" wrapText="1"/>
    </xf>
    <xf numFmtId="44" fontId="0" fillId="0" borderId="0" xfId="4" applyFont="1">
      <alignment vertical="top"/>
    </xf>
    <xf numFmtId="44" fontId="0" fillId="0" borderId="0" xfId="4" applyFont="1" applyAlignment="1">
      <alignment vertical="top"/>
    </xf>
    <xf numFmtId="44" fontId="4" fillId="0" borderId="0" xfId="4" applyFont="1" applyAlignment="1">
      <alignment vertical="top" wrapText="1"/>
    </xf>
    <xf numFmtId="1" fontId="13" fillId="0" borderId="8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65" fontId="14" fillId="0" borderId="12" xfId="1" applyNumberFormat="1" applyFont="1" applyBorder="1" applyAlignment="1">
      <alignment horizontal="center"/>
    </xf>
    <xf numFmtId="9" fontId="14" fillId="0" borderId="1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44" fontId="4" fillId="0" borderId="0" xfId="4" applyFont="1" applyAlignment="1">
      <alignment horizontal="left" vertical="top" wrapText="1" readingOrder="1"/>
    </xf>
    <xf numFmtId="44" fontId="4" fillId="0" borderId="0" xfId="4" applyFont="1" applyAlignment="1">
      <alignment vertical="top"/>
    </xf>
    <xf numFmtId="44" fontId="9" fillId="0" borderId="0" xfId="4" applyFont="1" applyAlignment="1">
      <alignment horizontal="left" vertical="top" wrapText="1" readingOrder="1"/>
    </xf>
    <xf numFmtId="0" fontId="9" fillId="0" borderId="0" xfId="2" applyFont="1" applyAlignment="1">
      <alignment horizontal="left" vertical="top" wrapText="1" readingOrder="1"/>
    </xf>
    <xf numFmtId="0" fontId="4" fillId="0" borderId="0" xfId="2" applyFont="1" applyAlignment="1">
      <alignment horizontal="left" vertical="top" wrapText="1" readingOrder="1"/>
    </xf>
    <xf numFmtId="1" fontId="4" fillId="0" borderId="0" xfId="2" applyNumberFormat="1" applyFont="1" applyAlignment="1">
      <alignment vertical="top"/>
    </xf>
    <xf numFmtId="2" fontId="4" fillId="0" borderId="0" xfId="2" applyNumberFormat="1" applyFont="1" applyAlignment="1">
      <alignment vertical="top"/>
    </xf>
    <xf numFmtId="1" fontId="4" fillId="0" borderId="0" xfId="2" applyNumberFormat="1" applyFont="1" applyAlignment="1">
      <alignment horizontal="center" vertical="top"/>
    </xf>
    <xf numFmtId="0" fontId="4" fillId="0" borderId="0" xfId="2" applyFont="1" applyAlignment="1">
      <alignment vertical="top" wrapText="1"/>
    </xf>
    <xf numFmtId="10" fontId="4" fillId="0" borderId="0" xfId="3" applyNumberFormat="1" applyFont="1" applyAlignment="1">
      <alignment vertical="top"/>
    </xf>
    <xf numFmtId="165" fontId="4" fillId="0" borderId="0" xfId="3" applyNumberFormat="1" applyFont="1" applyAlignment="1">
      <alignment vertical="top"/>
    </xf>
    <xf numFmtId="166" fontId="4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left" vertical="top" wrapText="1" readingOrder="1"/>
    </xf>
    <xf numFmtId="0" fontId="8" fillId="0" borderId="0" xfId="2" applyFont="1" applyAlignment="1">
      <alignment horizontal="left" vertical="top"/>
    </xf>
    <xf numFmtId="0" fontId="5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5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 wrapText="1"/>
    </xf>
    <xf numFmtId="2" fontId="4" fillId="0" borderId="0" xfId="2" applyNumberFormat="1" applyFont="1" applyAlignment="1">
      <alignment horizontal="right" vertical="top"/>
    </xf>
    <xf numFmtId="0" fontId="6" fillId="0" borderId="0" xfId="2" applyFont="1" applyAlignment="1">
      <alignment horizontal="left" vertical="top" wrapText="1" readingOrder="1"/>
    </xf>
    <xf numFmtId="0" fontId="6" fillId="0" borderId="0" xfId="2" applyFont="1" applyAlignment="1">
      <alignment horizontal="right" vertical="top" wrapText="1" readingOrder="1"/>
    </xf>
    <xf numFmtId="1" fontId="4" fillId="0" borderId="0" xfId="2" applyNumberFormat="1" applyFont="1" applyAlignment="1">
      <alignment horizontal="right" vertical="top"/>
    </xf>
    <xf numFmtId="0" fontId="4" fillId="0" borderId="0" xfId="2" applyFont="1" applyAlignment="1">
      <alignment horizontal="left" vertical="top"/>
    </xf>
    <xf numFmtId="2" fontId="6" fillId="0" borderId="0" xfId="2" applyNumberFormat="1" applyFont="1" applyAlignment="1">
      <alignment horizontal="right" vertical="top"/>
    </xf>
    <xf numFmtId="1" fontId="10" fillId="0" borderId="0" xfId="2" applyNumberFormat="1" applyFont="1" applyAlignment="1">
      <alignment horizontal="right" vertical="top"/>
    </xf>
    <xf numFmtId="2" fontId="10" fillId="0" borderId="0" xfId="2" applyNumberFormat="1" applyFont="1" applyAlignment="1">
      <alignment horizontal="right" vertical="top"/>
    </xf>
    <xf numFmtId="1" fontId="11" fillId="0" borderId="0" xfId="2" applyNumberFormat="1" applyFont="1" applyAlignment="1">
      <alignment horizontal="right" vertical="top"/>
    </xf>
    <xf numFmtId="2" fontId="11" fillId="0" borderId="0" xfId="2" applyNumberFormat="1" applyFont="1" applyAlignment="1">
      <alignment horizontal="right" vertical="top"/>
    </xf>
    <xf numFmtId="166" fontId="11" fillId="0" borderId="0" xfId="2" applyNumberFormat="1" applyFont="1" applyAlignment="1">
      <alignment horizontal="right" vertical="top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horizontal="right" vertical="top"/>
    </xf>
    <xf numFmtId="0" fontId="12" fillId="0" borderId="0" xfId="2" applyFont="1" applyAlignment="1">
      <alignment horizontal="left" vertical="top" wrapText="1" readingOrder="1"/>
    </xf>
    <xf numFmtId="0" fontId="12" fillId="0" borderId="0" xfId="2" applyFont="1" applyAlignment="1">
      <alignment horizontal="left" vertical="top"/>
    </xf>
  </cellXfs>
  <cellStyles count="5">
    <cellStyle name="Currency 2" xfId="4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>
      <selection activeCell="R91" sqref="R91"/>
    </sheetView>
  </sheetViews>
  <sheetFormatPr defaultRowHeight="15" x14ac:dyDescent="0.25"/>
  <cols>
    <col min="1" max="16384" width="9.140625" style="8"/>
  </cols>
  <sheetData>
    <row r="1" spans="1:10" x14ac:dyDescent="0.25">
      <c r="A1" s="1" t="s">
        <v>0</v>
      </c>
      <c r="B1" s="1"/>
      <c r="C1" s="1" t="s">
        <v>1</v>
      </c>
      <c r="D1" s="2"/>
      <c r="E1" s="3" t="s">
        <v>2</v>
      </c>
      <c r="F1" s="4"/>
      <c r="G1" s="5"/>
      <c r="H1" s="6"/>
      <c r="I1" s="1" t="s">
        <v>3</v>
      </c>
      <c r="J1" s="1" t="s">
        <v>4</v>
      </c>
    </row>
    <row r="2" spans="1:10" x14ac:dyDescent="0.25">
      <c r="A2" s="9" t="s">
        <v>5</v>
      </c>
      <c r="B2" s="9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9" t="s">
        <v>13</v>
      </c>
      <c r="J2" s="12" t="s">
        <v>13</v>
      </c>
    </row>
    <row r="3" spans="1:10" x14ac:dyDescent="0.25">
      <c r="A3" s="15">
        <v>1454</v>
      </c>
      <c r="B3" s="15">
        <v>891</v>
      </c>
      <c r="C3" s="16">
        <f>B3/A3</f>
        <v>0.61279229711141681</v>
      </c>
      <c r="D3" s="17">
        <v>14.2</v>
      </c>
      <c r="E3" s="18">
        <f t="shared" ref="E3:E37" si="0">D3/B3*100</f>
        <v>1.5937149270482602</v>
      </c>
      <c r="F3" s="18">
        <v>0.4</v>
      </c>
      <c r="G3" s="17">
        <v>2</v>
      </c>
      <c r="H3" s="19" t="s">
        <v>14</v>
      </c>
      <c r="I3" s="20" t="s">
        <v>15</v>
      </c>
      <c r="J3" s="20">
        <v>2</v>
      </c>
    </row>
    <row r="4" spans="1:10" x14ac:dyDescent="0.25">
      <c r="A4" s="15">
        <v>1399</v>
      </c>
      <c r="B4" s="15">
        <v>892</v>
      </c>
      <c r="C4" s="16">
        <f t="shared" ref="C4:C60" si="1">B4/A4</f>
        <v>0.63759828448892064</v>
      </c>
      <c r="D4" s="21">
        <v>12.3</v>
      </c>
      <c r="E4" s="18">
        <f t="shared" si="0"/>
        <v>1.3789237668161436</v>
      </c>
      <c r="F4" s="18">
        <v>0.63</v>
      </c>
      <c r="G4" s="21">
        <v>3</v>
      </c>
      <c r="H4" s="15" t="s">
        <v>16</v>
      </c>
      <c r="I4" s="15" t="s">
        <v>15</v>
      </c>
      <c r="J4" s="15">
        <v>3</v>
      </c>
    </row>
    <row r="5" spans="1:10" x14ac:dyDescent="0.25">
      <c r="A5" s="15">
        <v>1460</v>
      </c>
      <c r="B5" s="19">
        <v>949</v>
      </c>
      <c r="C5" s="16">
        <f t="shared" si="1"/>
        <v>0.65</v>
      </c>
      <c r="D5" s="22">
        <v>15.2</v>
      </c>
      <c r="E5" s="18">
        <f t="shared" si="0"/>
        <v>1.6016859852476288</v>
      </c>
      <c r="F5" s="18">
        <v>0.7</v>
      </c>
      <c r="G5" s="17">
        <v>3.5</v>
      </c>
      <c r="H5" s="19" t="s">
        <v>17</v>
      </c>
      <c r="I5" s="19" t="s">
        <v>15</v>
      </c>
      <c r="J5" s="19">
        <v>3</v>
      </c>
    </row>
    <row r="6" spans="1:10" x14ac:dyDescent="0.25">
      <c r="A6" s="15">
        <v>1360</v>
      </c>
      <c r="B6" s="15">
        <v>871</v>
      </c>
      <c r="C6" s="16">
        <f t="shared" si="1"/>
        <v>0.64044117647058818</v>
      </c>
      <c r="D6" s="21">
        <v>15.2</v>
      </c>
      <c r="E6" s="18">
        <f t="shared" si="0"/>
        <v>1.7451205510907002</v>
      </c>
      <c r="F6" s="18">
        <v>0.57999999999999996</v>
      </c>
      <c r="G6" s="21">
        <v>2.5</v>
      </c>
      <c r="H6" s="15" t="s">
        <v>18</v>
      </c>
      <c r="I6" s="15" t="s">
        <v>15</v>
      </c>
      <c r="J6" s="15">
        <v>2</v>
      </c>
    </row>
    <row r="7" spans="1:10" x14ac:dyDescent="0.25">
      <c r="A7" s="15">
        <v>1243</v>
      </c>
      <c r="B7" s="15">
        <v>776</v>
      </c>
      <c r="C7" s="16">
        <f t="shared" si="1"/>
        <v>0.62429605792437648</v>
      </c>
      <c r="D7" s="21">
        <v>11.8</v>
      </c>
      <c r="E7" s="18">
        <f t="shared" si="0"/>
        <v>1.5206185567010311</v>
      </c>
      <c r="F7" s="18">
        <v>0.53</v>
      </c>
      <c r="G7" s="21">
        <v>3</v>
      </c>
      <c r="H7" s="15" t="s">
        <v>19</v>
      </c>
      <c r="I7" s="15" t="s">
        <v>20</v>
      </c>
      <c r="J7" s="23">
        <v>3</v>
      </c>
    </row>
    <row r="8" spans="1:10" x14ac:dyDescent="0.25">
      <c r="A8" s="15">
        <v>1283</v>
      </c>
      <c r="B8" s="15">
        <v>805</v>
      </c>
      <c r="C8" s="16">
        <f t="shared" si="1"/>
        <v>0.62743569758378803</v>
      </c>
      <c r="D8" s="21">
        <v>12.8</v>
      </c>
      <c r="E8" s="18">
        <f t="shared" si="0"/>
        <v>1.5900621118012424</v>
      </c>
      <c r="F8" s="18">
        <v>0.75</v>
      </c>
      <c r="G8" s="21">
        <v>3.5</v>
      </c>
      <c r="H8" s="15" t="s">
        <v>19</v>
      </c>
      <c r="I8" s="15" t="s">
        <v>20</v>
      </c>
      <c r="J8" s="15">
        <v>3</v>
      </c>
    </row>
    <row r="9" spans="1:10" x14ac:dyDescent="0.25">
      <c r="A9" s="15">
        <v>1480</v>
      </c>
      <c r="B9" s="15">
        <v>947</v>
      </c>
      <c r="C9" s="16">
        <f t="shared" si="1"/>
        <v>0.63986486486486482</v>
      </c>
      <c r="D9" s="21">
        <v>14.9</v>
      </c>
      <c r="E9" s="18">
        <f t="shared" si="0"/>
        <v>1.573389651531151</v>
      </c>
      <c r="F9" s="18">
        <v>0.57999999999999996</v>
      </c>
      <c r="G9" s="17">
        <v>3</v>
      </c>
      <c r="H9" s="15" t="s">
        <v>17</v>
      </c>
      <c r="I9" s="15" t="s">
        <v>15</v>
      </c>
      <c r="J9" s="15">
        <v>3</v>
      </c>
    </row>
    <row r="10" spans="1:10" x14ac:dyDescent="0.25">
      <c r="A10" s="15">
        <v>1405</v>
      </c>
      <c r="B10" s="15">
        <v>893</v>
      </c>
      <c r="C10" s="16">
        <f t="shared" si="1"/>
        <v>0.63558718861209962</v>
      </c>
      <c r="D10" s="21">
        <v>14.7</v>
      </c>
      <c r="E10" s="18">
        <f t="shared" si="0"/>
        <v>1.6461366181410975</v>
      </c>
      <c r="F10" s="18">
        <v>0.57999999999999996</v>
      </c>
      <c r="G10" s="21">
        <v>3.5</v>
      </c>
      <c r="H10" s="15" t="s">
        <v>16</v>
      </c>
      <c r="I10" s="15" t="s">
        <v>15</v>
      </c>
      <c r="J10" s="15">
        <v>3</v>
      </c>
    </row>
    <row r="11" spans="1:10" x14ac:dyDescent="0.25">
      <c r="A11" s="15">
        <v>1317</v>
      </c>
      <c r="B11" s="19">
        <v>816</v>
      </c>
      <c r="C11" s="16">
        <f t="shared" si="1"/>
        <v>0.61958997722095677</v>
      </c>
      <c r="D11" s="17">
        <v>14.1</v>
      </c>
      <c r="E11" s="18">
        <f t="shared" si="0"/>
        <v>1.7279411764705883</v>
      </c>
      <c r="F11" s="18">
        <v>0.57999999999999996</v>
      </c>
      <c r="G11" s="17">
        <v>2.5</v>
      </c>
      <c r="H11" s="19" t="s">
        <v>21</v>
      </c>
      <c r="I11" s="19" t="s">
        <v>15</v>
      </c>
      <c r="J11" s="19">
        <v>2</v>
      </c>
    </row>
    <row r="12" spans="1:10" x14ac:dyDescent="0.25">
      <c r="A12" s="15">
        <v>1376</v>
      </c>
      <c r="B12" s="15">
        <v>893</v>
      </c>
      <c r="C12" s="16">
        <f t="shared" si="1"/>
        <v>0.64898255813953487</v>
      </c>
      <c r="D12" s="21">
        <v>14.4</v>
      </c>
      <c r="E12" s="18">
        <f t="shared" si="0"/>
        <v>1.6125419932810752</v>
      </c>
      <c r="F12" s="18">
        <v>0.6</v>
      </c>
      <c r="G12" s="21">
        <v>3.5</v>
      </c>
      <c r="H12" s="15" t="s">
        <v>22</v>
      </c>
      <c r="I12" s="15" t="s">
        <v>15</v>
      </c>
      <c r="J12" s="15">
        <v>3</v>
      </c>
    </row>
    <row r="13" spans="1:10" x14ac:dyDescent="0.25">
      <c r="A13" s="15">
        <v>1225</v>
      </c>
      <c r="B13" s="15">
        <v>782</v>
      </c>
      <c r="C13" s="16">
        <f t="shared" si="1"/>
        <v>0.6383673469387755</v>
      </c>
      <c r="D13" s="21">
        <v>13.3</v>
      </c>
      <c r="E13" s="18">
        <f t="shared" si="0"/>
        <v>1.7007672634271103</v>
      </c>
      <c r="F13" s="18">
        <v>0.53</v>
      </c>
      <c r="G13" s="17">
        <v>3</v>
      </c>
      <c r="H13" s="15" t="s">
        <v>23</v>
      </c>
      <c r="I13" s="15" t="s">
        <v>15</v>
      </c>
      <c r="J13" s="15">
        <v>3</v>
      </c>
    </row>
    <row r="14" spans="1:10" x14ac:dyDescent="0.25">
      <c r="A14" s="15">
        <v>1239</v>
      </c>
      <c r="B14" s="15">
        <v>798</v>
      </c>
      <c r="C14" s="16">
        <f t="shared" si="1"/>
        <v>0.64406779661016944</v>
      </c>
      <c r="D14" s="21">
        <v>13.6</v>
      </c>
      <c r="E14" s="18">
        <f t="shared" si="0"/>
        <v>1.7042606516290728</v>
      </c>
      <c r="F14" s="18">
        <v>0.48</v>
      </c>
      <c r="G14" s="21">
        <v>2</v>
      </c>
      <c r="H14" s="15" t="s">
        <v>24</v>
      </c>
      <c r="I14" s="15" t="s">
        <v>15</v>
      </c>
      <c r="J14" s="15">
        <v>2</v>
      </c>
    </row>
    <row r="15" spans="1:10" x14ac:dyDescent="0.25">
      <c r="A15" s="15">
        <v>1356</v>
      </c>
      <c r="B15" s="15">
        <v>864</v>
      </c>
      <c r="C15" s="16">
        <f t="shared" si="1"/>
        <v>0.63716814159292035</v>
      </c>
      <c r="D15" s="21">
        <v>14.4</v>
      </c>
      <c r="E15" s="18">
        <f t="shared" si="0"/>
        <v>1.6666666666666667</v>
      </c>
      <c r="F15" s="18">
        <v>0.6</v>
      </c>
      <c r="G15" s="21">
        <v>3.5</v>
      </c>
      <c r="H15" s="15" t="s">
        <v>25</v>
      </c>
      <c r="I15" s="15" t="s">
        <v>15</v>
      </c>
      <c r="J15" s="15">
        <v>3</v>
      </c>
    </row>
    <row r="16" spans="1:10" x14ac:dyDescent="0.25">
      <c r="A16" s="15">
        <v>1168</v>
      </c>
      <c r="B16" s="15">
        <v>706</v>
      </c>
      <c r="C16" s="16">
        <f t="shared" si="1"/>
        <v>0.60445205479452058</v>
      </c>
      <c r="D16" s="21">
        <v>11.1</v>
      </c>
      <c r="E16" s="18">
        <f t="shared" si="0"/>
        <v>1.5722379603399432</v>
      </c>
      <c r="F16" s="18">
        <v>0.53</v>
      </c>
      <c r="G16" s="21">
        <v>3</v>
      </c>
      <c r="H16" s="15" t="s">
        <v>26</v>
      </c>
      <c r="I16" s="15" t="s">
        <v>15</v>
      </c>
      <c r="J16" s="15">
        <v>3</v>
      </c>
    </row>
    <row r="17" spans="1:10" x14ac:dyDescent="0.25">
      <c r="A17" s="15">
        <v>1370</v>
      </c>
      <c r="B17" s="15">
        <v>879</v>
      </c>
      <c r="C17" s="16">
        <f t="shared" si="1"/>
        <v>0.64160583941605842</v>
      </c>
      <c r="D17" s="21">
        <v>12.5</v>
      </c>
      <c r="E17" s="18">
        <f t="shared" si="0"/>
        <v>1.422070534698521</v>
      </c>
      <c r="F17" s="18">
        <v>0.57999999999999996</v>
      </c>
      <c r="G17" s="21">
        <v>3</v>
      </c>
      <c r="H17" s="15" t="s">
        <v>27</v>
      </c>
      <c r="I17" s="15" t="s">
        <v>15</v>
      </c>
      <c r="J17" s="15">
        <v>3</v>
      </c>
    </row>
    <row r="18" spans="1:10" x14ac:dyDescent="0.25">
      <c r="A18" s="15">
        <v>1442</v>
      </c>
      <c r="B18" s="15">
        <v>921</v>
      </c>
      <c r="C18" s="16">
        <f t="shared" si="1"/>
        <v>0.63869625520110962</v>
      </c>
      <c r="D18" s="21">
        <v>14.4</v>
      </c>
      <c r="E18" s="18">
        <f t="shared" si="0"/>
        <v>1.5635179153094463</v>
      </c>
      <c r="F18" s="18">
        <v>0.57999999999999996</v>
      </c>
      <c r="G18" s="21">
        <v>3</v>
      </c>
      <c r="H18" s="15" t="s">
        <v>28</v>
      </c>
      <c r="I18" s="15" t="s">
        <v>20</v>
      </c>
      <c r="J18" s="15">
        <v>3</v>
      </c>
    </row>
    <row r="19" spans="1:10" x14ac:dyDescent="0.25">
      <c r="A19" s="15">
        <v>1321</v>
      </c>
      <c r="B19" s="15">
        <v>811</v>
      </c>
      <c r="C19" s="16">
        <f t="shared" si="1"/>
        <v>0.6139288417865254</v>
      </c>
      <c r="D19" s="21">
        <v>12.3</v>
      </c>
      <c r="E19" s="18">
        <f t="shared" si="0"/>
        <v>1.5166461159062887</v>
      </c>
      <c r="F19" s="18">
        <v>0.6</v>
      </c>
      <c r="G19" s="21">
        <v>3</v>
      </c>
      <c r="H19" s="15" t="s">
        <v>29</v>
      </c>
      <c r="I19" s="15" t="s">
        <v>15</v>
      </c>
      <c r="J19" s="15">
        <v>3</v>
      </c>
    </row>
    <row r="20" spans="1:10" x14ac:dyDescent="0.25">
      <c r="A20" s="15">
        <v>1337</v>
      </c>
      <c r="B20" s="15">
        <v>832</v>
      </c>
      <c r="C20" s="16">
        <f t="shared" si="1"/>
        <v>0.62228870605833952</v>
      </c>
      <c r="D20" s="21">
        <v>13.2</v>
      </c>
      <c r="E20" s="18">
        <f t="shared" si="0"/>
        <v>1.5865384615384615</v>
      </c>
      <c r="F20" s="18">
        <v>0.57999999999999996</v>
      </c>
      <c r="G20" s="21">
        <v>3</v>
      </c>
      <c r="H20" s="15" t="s">
        <v>30</v>
      </c>
      <c r="I20" s="15" t="s">
        <v>15</v>
      </c>
      <c r="J20" s="15">
        <v>3</v>
      </c>
    </row>
    <row r="21" spans="1:10" x14ac:dyDescent="0.25">
      <c r="A21" s="15">
        <v>1329</v>
      </c>
      <c r="B21" s="15">
        <v>860</v>
      </c>
      <c r="C21" s="16">
        <f t="shared" si="1"/>
        <v>0.64710308502633562</v>
      </c>
      <c r="D21" s="21">
        <v>14.3</v>
      </c>
      <c r="E21" s="18">
        <f t="shared" si="0"/>
        <v>1.6627906976744187</v>
      </c>
      <c r="F21" s="18">
        <v>0.45</v>
      </c>
      <c r="G21" s="21">
        <v>2.5</v>
      </c>
      <c r="H21" s="15" t="s">
        <v>31</v>
      </c>
      <c r="I21" s="15" t="s">
        <v>32</v>
      </c>
      <c r="J21" s="15">
        <v>2</v>
      </c>
    </row>
    <row r="22" spans="1:10" x14ac:dyDescent="0.25">
      <c r="A22" s="15">
        <v>1294</v>
      </c>
      <c r="B22" s="15">
        <v>852</v>
      </c>
      <c r="C22" s="16">
        <f t="shared" si="1"/>
        <v>0.65842349304482228</v>
      </c>
      <c r="D22" s="21">
        <v>13.3</v>
      </c>
      <c r="E22" s="18">
        <f t="shared" si="0"/>
        <v>1.5610328638497655</v>
      </c>
      <c r="F22" s="18">
        <v>0.4</v>
      </c>
      <c r="G22" s="17">
        <v>2.5</v>
      </c>
      <c r="H22" s="15" t="s">
        <v>14</v>
      </c>
      <c r="I22" s="15" t="s">
        <v>15</v>
      </c>
      <c r="J22" s="15">
        <v>2</v>
      </c>
    </row>
    <row r="23" spans="1:10" x14ac:dyDescent="0.25">
      <c r="A23" s="15">
        <v>1294</v>
      </c>
      <c r="B23" s="24">
        <v>839</v>
      </c>
      <c r="C23" s="16">
        <f t="shared" si="1"/>
        <v>0.64837712519319934</v>
      </c>
      <c r="D23" s="21">
        <v>12.7</v>
      </c>
      <c r="E23" s="18">
        <f t="shared" si="0"/>
        <v>1.5137067938021453</v>
      </c>
      <c r="F23" s="18">
        <v>0.63</v>
      </c>
      <c r="G23" s="21">
        <v>3.5</v>
      </c>
      <c r="H23" s="15" t="s">
        <v>33</v>
      </c>
      <c r="I23" s="15" t="s">
        <v>15</v>
      </c>
      <c r="J23" s="15">
        <v>3</v>
      </c>
    </row>
    <row r="24" spans="1:10" x14ac:dyDescent="0.25">
      <c r="A24" s="15">
        <v>1239</v>
      </c>
      <c r="B24" s="15">
        <v>795</v>
      </c>
      <c r="C24" s="16">
        <f t="shared" si="1"/>
        <v>0.64164648910411626</v>
      </c>
      <c r="D24" s="21">
        <v>12.3</v>
      </c>
      <c r="E24" s="18">
        <f t="shared" si="0"/>
        <v>1.5471698113207548</v>
      </c>
      <c r="F24" s="18">
        <v>0.63</v>
      </c>
      <c r="G24" s="21">
        <v>3</v>
      </c>
      <c r="H24" s="15" t="s">
        <v>34</v>
      </c>
      <c r="I24" s="15" t="s">
        <v>15</v>
      </c>
      <c r="J24" s="15">
        <v>3</v>
      </c>
    </row>
    <row r="25" spans="1:10" x14ac:dyDescent="0.25">
      <c r="A25" s="15">
        <v>1149</v>
      </c>
      <c r="B25" s="15">
        <v>721</v>
      </c>
      <c r="C25" s="16">
        <f t="shared" si="1"/>
        <v>0.62750217580504786</v>
      </c>
      <c r="D25" s="21">
        <v>13.1</v>
      </c>
      <c r="E25" s="18">
        <f t="shared" si="0"/>
        <v>1.8169209431345354</v>
      </c>
      <c r="F25" s="18">
        <v>0.48</v>
      </c>
      <c r="G25" s="17">
        <v>2</v>
      </c>
      <c r="H25" s="15" t="s">
        <v>34</v>
      </c>
      <c r="I25" s="15" t="s">
        <v>15</v>
      </c>
      <c r="J25" s="15">
        <v>2</v>
      </c>
    </row>
    <row r="26" spans="1:10" x14ac:dyDescent="0.25">
      <c r="A26" s="15">
        <v>1374</v>
      </c>
      <c r="B26" s="15">
        <v>879</v>
      </c>
      <c r="C26" s="16">
        <f t="shared" si="1"/>
        <v>0.63973799126637554</v>
      </c>
      <c r="D26" s="21">
        <v>13.6</v>
      </c>
      <c r="E26" s="18">
        <f t="shared" si="0"/>
        <v>1.5472127417519907</v>
      </c>
      <c r="F26" s="18">
        <v>0.48</v>
      </c>
      <c r="G26" s="21">
        <v>3</v>
      </c>
      <c r="H26" s="15" t="s">
        <v>30</v>
      </c>
      <c r="I26" s="15" t="s">
        <v>15</v>
      </c>
      <c r="J26" s="15">
        <v>3</v>
      </c>
    </row>
    <row r="27" spans="1:10" x14ac:dyDescent="0.25">
      <c r="A27" s="15">
        <v>1290</v>
      </c>
      <c r="B27" s="15">
        <v>820</v>
      </c>
      <c r="C27" s="16">
        <f t="shared" si="1"/>
        <v>0.63565891472868219</v>
      </c>
      <c r="D27" s="21">
        <v>13.1</v>
      </c>
      <c r="E27" s="18">
        <f t="shared" si="0"/>
        <v>1.5975609756097562</v>
      </c>
      <c r="F27" s="18">
        <v>0.48</v>
      </c>
      <c r="G27" s="21">
        <v>3</v>
      </c>
      <c r="H27" s="15" t="s">
        <v>28</v>
      </c>
      <c r="I27" s="15" t="s">
        <v>15</v>
      </c>
      <c r="J27" s="15">
        <v>3</v>
      </c>
    </row>
    <row r="28" spans="1:10" x14ac:dyDescent="0.25">
      <c r="A28" s="15">
        <v>1200</v>
      </c>
      <c r="B28" s="15">
        <v>753</v>
      </c>
      <c r="C28" s="16">
        <f t="shared" si="1"/>
        <v>0.62749999999999995</v>
      </c>
      <c r="D28" s="21">
        <v>13.1</v>
      </c>
      <c r="E28" s="18">
        <f t="shared" si="0"/>
        <v>1.7397078353253652</v>
      </c>
      <c r="F28" s="18">
        <v>0.45</v>
      </c>
      <c r="G28" s="21">
        <v>2.5</v>
      </c>
      <c r="H28" s="15" t="s">
        <v>30</v>
      </c>
      <c r="I28" s="15" t="s">
        <v>15</v>
      </c>
      <c r="J28" s="15">
        <v>2</v>
      </c>
    </row>
    <row r="29" spans="1:10" x14ac:dyDescent="0.25">
      <c r="A29" s="15">
        <v>1354</v>
      </c>
      <c r="B29" s="15">
        <v>851</v>
      </c>
      <c r="C29" s="16">
        <f t="shared" si="1"/>
        <v>0.62850812407680945</v>
      </c>
      <c r="D29" s="21">
        <v>13.3</v>
      </c>
      <c r="E29" s="18">
        <f t="shared" si="0"/>
        <v>1.562867215041128</v>
      </c>
      <c r="F29" s="18">
        <v>0.53</v>
      </c>
      <c r="G29" s="21">
        <v>3</v>
      </c>
      <c r="H29" s="15" t="s">
        <v>35</v>
      </c>
      <c r="I29" s="15" t="s">
        <v>15</v>
      </c>
      <c r="J29" s="23">
        <v>3</v>
      </c>
    </row>
    <row r="30" spans="1:10" x14ac:dyDescent="0.25">
      <c r="A30" s="15">
        <v>1325</v>
      </c>
      <c r="B30" s="15">
        <v>827</v>
      </c>
      <c r="C30" s="16">
        <f t="shared" si="1"/>
        <v>0.62415094339622645</v>
      </c>
      <c r="D30" s="21">
        <v>13.4</v>
      </c>
      <c r="E30" s="18">
        <f t="shared" si="0"/>
        <v>1.6203143893591294</v>
      </c>
      <c r="F30" s="18">
        <v>0.6</v>
      </c>
      <c r="G30" s="17">
        <v>3.5</v>
      </c>
      <c r="H30" s="15" t="s">
        <v>33</v>
      </c>
      <c r="I30" s="15" t="s">
        <v>15</v>
      </c>
      <c r="J30" s="15">
        <v>3</v>
      </c>
    </row>
    <row r="31" spans="1:10" x14ac:dyDescent="0.25">
      <c r="A31" s="15">
        <v>1260</v>
      </c>
      <c r="B31" s="15">
        <v>773</v>
      </c>
      <c r="C31" s="16">
        <f t="shared" si="1"/>
        <v>0.61349206349206353</v>
      </c>
      <c r="D31" s="21">
        <v>11.9</v>
      </c>
      <c r="E31" s="18">
        <f t="shared" si="0"/>
        <v>1.5394566623544632</v>
      </c>
      <c r="F31" s="18">
        <v>0.73</v>
      </c>
      <c r="G31" s="21">
        <v>4</v>
      </c>
      <c r="H31" s="15" t="s">
        <v>23</v>
      </c>
      <c r="I31" s="15" t="s">
        <v>15</v>
      </c>
      <c r="J31" s="15">
        <v>4</v>
      </c>
    </row>
    <row r="32" spans="1:10" x14ac:dyDescent="0.25">
      <c r="A32" s="15">
        <v>1352</v>
      </c>
      <c r="B32" s="15">
        <v>884</v>
      </c>
      <c r="C32" s="16">
        <f t="shared" si="1"/>
        <v>0.65384615384615385</v>
      </c>
      <c r="D32" s="21">
        <v>13.5</v>
      </c>
      <c r="E32" s="18">
        <f t="shared" si="0"/>
        <v>1.5271493212669682</v>
      </c>
      <c r="F32" s="18">
        <v>0.7</v>
      </c>
      <c r="G32" s="21">
        <v>3</v>
      </c>
      <c r="H32" s="15" t="s">
        <v>36</v>
      </c>
      <c r="I32" s="15" t="s">
        <v>15</v>
      </c>
      <c r="J32" s="15">
        <v>3</v>
      </c>
    </row>
    <row r="33" spans="1:10" x14ac:dyDescent="0.25">
      <c r="A33" s="15">
        <v>1278</v>
      </c>
      <c r="B33" s="15">
        <v>783</v>
      </c>
      <c r="C33" s="16">
        <f t="shared" si="1"/>
        <v>0.61267605633802813</v>
      </c>
      <c r="D33" s="21">
        <v>12.9</v>
      </c>
      <c r="E33" s="18">
        <f t="shared" si="0"/>
        <v>1.6475095785440614</v>
      </c>
      <c r="F33" s="18">
        <v>0.45</v>
      </c>
      <c r="G33" s="21">
        <v>2</v>
      </c>
      <c r="H33" s="15" t="s">
        <v>22</v>
      </c>
      <c r="I33" s="15" t="s">
        <v>15</v>
      </c>
      <c r="J33" s="15">
        <v>2</v>
      </c>
    </row>
    <row r="34" spans="1:10" x14ac:dyDescent="0.25">
      <c r="A34" s="15">
        <v>1214</v>
      </c>
      <c r="B34" s="15">
        <v>754</v>
      </c>
      <c r="C34" s="16">
        <f t="shared" si="1"/>
        <v>0.62108731466227352</v>
      </c>
      <c r="D34" s="21">
        <v>11.9</v>
      </c>
      <c r="E34" s="18">
        <f t="shared" si="0"/>
        <v>1.5782493368700266</v>
      </c>
      <c r="F34" s="18">
        <v>0.53</v>
      </c>
      <c r="G34" s="17">
        <v>3</v>
      </c>
      <c r="H34" s="15" t="s">
        <v>35</v>
      </c>
      <c r="I34" s="15" t="s">
        <v>15</v>
      </c>
      <c r="J34" s="15">
        <v>3</v>
      </c>
    </row>
    <row r="35" spans="1:10" x14ac:dyDescent="0.25">
      <c r="A35" s="15">
        <v>1307</v>
      </c>
      <c r="B35" s="15">
        <v>826</v>
      </c>
      <c r="C35" s="16">
        <f t="shared" si="1"/>
        <v>0.63198163733741397</v>
      </c>
      <c r="D35" s="21">
        <v>13.3</v>
      </c>
      <c r="E35" s="18">
        <f t="shared" si="0"/>
        <v>1.6101694915254237</v>
      </c>
      <c r="F35" s="18">
        <v>0.53</v>
      </c>
      <c r="G35" s="17">
        <v>3</v>
      </c>
      <c r="H35" s="15" t="s">
        <v>37</v>
      </c>
      <c r="I35" s="15" t="s">
        <v>15</v>
      </c>
      <c r="J35" s="15">
        <v>3</v>
      </c>
    </row>
    <row r="36" spans="1:10" x14ac:dyDescent="0.25">
      <c r="A36" s="15">
        <v>1180</v>
      </c>
      <c r="B36" s="15">
        <v>722</v>
      </c>
      <c r="C36" s="16">
        <f t="shared" si="1"/>
        <v>0.61186440677966103</v>
      </c>
      <c r="D36" s="21">
        <v>12.7</v>
      </c>
      <c r="E36" s="18">
        <f t="shared" si="0"/>
        <v>1.7590027700831024</v>
      </c>
      <c r="F36" s="18">
        <v>0.38</v>
      </c>
      <c r="G36" s="21">
        <v>2</v>
      </c>
      <c r="H36" s="15" t="s">
        <v>38</v>
      </c>
      <c r="I36" s="15" t="s">
        <v>32</v>
      </c>
      <c r="J36" s="15">
        <v>2</v>
      </c>
    </row>
    <row r="37" spans="1:10" s="29" customFormat="1" ht="15.75" thickBot="1" x14ac:dyDescent="0.3">
      <c r="A37" s="25">
        <v>1323</v>
      </c>
      <c r="B37" s="25">
        <v>829</v>
      </c>
      <c r="C37" s="26">
        <f t="shared" si="1"/>
        <v>0.62660619803476947</v>
      </c>
      <c r="D37" s="27">
        <v>13.9</v>
      </c>
      <c r="E37" s="28">
        <f t="shared" si="0"/>
        <v>1.6767189384800965</v>
      </c>
      <c r="F37" s="28">
        <v>0.63</v>
      </c>
      <c r="G37" s="27">
        <v>3.5</v>
      </c>
      <c r="H37" s="25" t="s">
        <v>39</v>
      </c>
      <c r="I37" s="25" t="s">
        <v>15</v>
      </c>
      <c r="J37" s="25">
        <v>3</v>
      </c>
    </row>
    <row r="38" spans="1:10" s="36" customFormat="1" x14ac:dyDescent="0.25">
      <c r="A38" s="30">
        <v>1298.0296654018628</v>
      </c>
      <c r="B38" s="31">
        <v>826</v>
      </c>
      <c r="C38" s="32">
        <f t="shared" si="1"/>
        <v>0.63634909279540619</v>
      </c>
      <c r="D38" s="33">
        <v>13.4</v>
      </c>
      <c r="E38" s="34">
        <f>D38/(B38/100)</f>
        <v>1.6222760290556901</v>
      </c>
      <c r="F38" s="35">
        <v>0.6</v>
      </c>
      <c r="G38" s="33">
        <v>3</v>
      </c>
      <c r="H38" s="36" t="s">
        <v>40</v>
      </c>
      <c r="I38" s="36" t="s">
        <v>32</v>
      </c>
      <c r="J38" s="36">
        <v>3</v>
      </c>
    </row>
    <row r="39" spans="1:10" x14ac:dyDescent="0.25">
      <c r="A39" s="37">
        <v>1214.723283890997</v>
      </c>
      <c r="B39" s="15">
        <v>790</v>
      </c>
      <c r="C39" s="16">
        <f t="shared" si="1"/>
        <v>0.65035387933741995</v>
      </c>
      <c r="D39" s="21">
        <v>12.4</v>
      </c>
      <c r="E39" s="38">
        <f t="shared" ref="E39:E60" si="2">D39/(B39/100)</f>
        <v>1.5696202531645569</v>
      </c>
      <c r="F39" s="18">
        <v>0.53</v>
      </c>
      <c r="G39" s="21">
        <v>3</v>
      </c>
      <c r="H39" s="15" t="s">
        <v>41</v>
      </c>
      <c r="I39" s="15" t="s">
        <v>15</v>
      </c>
      <c r="J39" s="15">
        <v>3</v>
      </c>
    </row>
    <row r="40" spans="1:10" x14ac:dyDescent="0.25">
      <c r="A40" s="37">
        <v>1251.5330803725421</v>
      </c>
      <c r="B40" s="15">
        <v>775</v>
      </c>
      <c r="C40" s="16">
        <f t="shared" si="1"/>
        <v>0.61924052360590165</v>
      </c>
      <c r="D40" s="21">
        <v>11.1</v>
      </c>
      <c r="E40" s="38">
        <f t="shared" si="2"/>
        <v>1.4322580645161289</v>
      </c>
      <c r="F40" s="18">
        <v>0.63</v>
      </c>
      <c r="G40" s="21">
        <v>3.5</v>
      </c>
      <c r="H40" s="15" t="s">
        <v>42</v>
      </c>
      <c r="I40" s="15" t="s">
        <v>15</v>
      </c>
      <c r="J40" s="15">
        <v>3</v>
      </c>
    </row>
    <row r="41" spans="1:10" x14ac:dyDescent="0.25">
      <c r="A41" s="37">
        <v>1102.3565367368058</v>
      </c>
      <c r="B41" s="15">
        <v>688</v>
      </c>
      <c r="C41" s="16">
        <f t="shared" si="1"/>
        <v>0.62411749472327405</v>
      </c>
      <c r="D41" s="21">
        <v>11.8</v>
      </c>
      <c r="E41" s="38">
        <f t="shared" si="2"/>
        <v>1.7151162790697676</v>
      </c>
      <c r="F41" s="18">
        <v>0.25</v>
      </c>
      <c r="G41" s="17">
        <v>2</v>
      </c>
      <c r="H41" s="15" t="s">
        <v>18</v>
      </c>
      <c r="I41" s="15" t="s">
        <v>15</v>
      </c>
      <c r="J41" s="15">
        <v>2</v>
      </c>
    </row>
    <row r="42" spans="1:10" x14ac:dyDescent="0.25">
      <c r="A42" s="37">
        <v>1137.2289755087961</v>
      </c>
      <c r="B42" s="15">
        <v>704</v>
      </c>
      <c r="C42" s="16">
        <f t="shared" si="1"/>
        <v>0.61904859545548463</v>
      </c>
      <c r="D42" s="21">
        <v>10.4</v>
      </c>
      <c r="E42" s="38">
        <f t="shared" si="2"/>
        <v>1.4772727272727273</v>
      </c>
      <c r="F42" s="18">
        <v>0.45</v>
      </c>
      <c r="G42" s="21">
        <v>2.5</v>
      </c>
      <c r="H42" s="15" t="s">
        <v>22</v>
      </c>
      <c r="I42" s="15" t="s">
        <v>15</v>
      </c>
      <c r="J42" s="15">
        <v>3</v>
      </c>
    </row>
    <row r="43" spans="1:10" x14ac:dyDescent="0.25">
      <c r="A43" s="37">
        <v>1276.7187305967575</v>
      </c>
      <c r="B43" s="15">
        <v>854</v>
      </c>
      <c r="C43" s="16">
        <f t="shared" si="1"/>
        <v>0.66890222531694787</v>
      </c>
      <c r="D43" s="21">
        <v>13.8</v>
      </c>
      <c r="E43" s="38">
        <f t="shared" si="2"/>
        <v>1.6159250585480096</v>
      </c>
      <c r="F43" s="18">
        <v>0.48</v>
      </c>
      <c r="G43" s="21">
        <v>3</v>
      </c>
      <c r="H43" s="15" t="s">
        <v>43</v>
      </c>
      <c r="I43" s="15" t="s">
        <v>15</v>
      </c>
      <c r="J43" s="15">
        <v>3</v>
      </c>
    </row>
    <row r="44" spans="1:10" x14ac:dyDescent="0.25">
      <c r="A44" s="37">
        <v>1358.0877543980682</v>
      </c>
      <c r="B44" s="15">
        <v>716</v>
      </c>
      <c r="C44" s="16">
        <f t="shared" si="1"/>
        <v>0.52721188132452135</v>
      </c>
      <c r="D44" s="21">
        <v>11.1</v>
      </c>
      <c r="E44" s="38">
        <f t="shared" si="2"/>
        <v>1.5502793296089385</v>
      </c>
      <c r="F44" s="18">
        <v>0.53</v>
      </c>
      <c r="G44" s="17">
        <v>3</v>
      </c>
      <c r="H44" s="15" t="s">
        <v>19</v>
      </c>
      <c r="I44" s="15" t="s">
        <v>15</v>
      </c>
      <c r="J44" s="15">
        <v>3</v>
      </c>
    </row>
    <row r="45" spans="1:10" x14ac:dyDescent="0.25">
      <c r="A45" s="37">
        <v>1162.4146257330115</v>
      </c>
      <c r="B45" s="15">
        <v>719</v>
      </c>
      <c r="C45" s="16">
        <f t="shared" si="1"/>
        <v>0.61854004937919893</v>
      </c>
      <c r="D45" s="21">
        <v>11.6</v>
      </c>
      <c r="E45" s="38">
        <f t="shared" si="2"/>
        <v>1.6133518776077884</v>
      </c>
      <c r="F45" s="18">
        <v>0.53</v>
      </c>
      <c r="G45" s="21">
        <v>3</v>
      </c>
      <c r="H45" s="15" t="s">
        <v>22</v>
      </c>
      <c r="I45" s="15" t="s">
        <v>15</v>
      </c>
      <c r="J45" s="15">
        <v>3</v>
      </c>
    </row>
    <row r="46" spans="1:10" x14ac:dyDescent="0.25">
      <c r="A46" s="37">
        <v>1276.7187305967575</v>
      </c>
      <c r="B46" s="15">
        <v>809</v>
      </c>
      <c r="C46" s="16">
        <f t="shared" si="1"/>
        <v>0.63365562093842021</v>
      </c>
      <c r="D46" s="21">
        <v>14.4</v>
      </c>
      <c r="E46" s="38">
        <f t="shared" si="2"/>
        <v>1.7799752781211373</v>
      </c>
      <c r="F46" s="18">
        <v>0.63</v>
      </c>
      <c r="G46" s="21">
        <v>3.5</v>
      </c>
      <c r="H46" s="15" t="s">
        <v>27</v>
      </c>
      <c r="I46" s="15" t="s">
        <v>15</v>
      </c>
      <c r="J46" s="15">
        <v>3</v>
      </c>
    </row>
    <row r="47" spans="1:10" x14ac:dyDescent="0.25">
      <c r="A47" s="37">
        <v>1030.67430148327</v>
      </c>
      <c r="B47" s="15">
        <v>658</v>
      </c>
      <c r="C47" s="16">
        <f t="shared" si="1"/>
        <v>0.63841700433692317</v>
      </c>
      <c r="D47" s="21">
        <v>11.1</v>
      </c>
      <c r="E47" s="38">
        <f t="shared" si="2"/>
        <v>1.6869300911854102</v>
      </c>
      <c r="F47" s="18">
        <v>0.7</v>
      </c>
      <c r="G47" s="21">
        <v>3</v>
      </c>
      <c r="H47" s="15" t="s">
        <v>23</v>
      </c>
      <c r="I47" s="15" t="s">
        <v>15</v>
      </c>
      <c r="J47" s="15">
        <v>3</v>
      </c>
    </row>
    <row r="48" spans="1:10" x14ac:dyDescent="0.25">
      <c r="A48" s="37">
        <v>1179.8508451190066</v>
      </c>
      <c r="B48" s="15">
        <v>732</v>
      </c>
      <c r="C48" s="16">
        <f t="shared" si="1"/>
        <v>0.62041740532564205</v>
      </c>
      <c r="D48" s="21">
        <v>12.8</v>
      </c>
      <c r="E48" s="38">
        <f t="shared" si="2"/>
        <v>1.7486338797814207</v>
      </c>
      <c r="F48" s="18">
        <v>0.38</v>
      </c>
      <c r="G48" s="21">
        <v>2</v>
      </c>
      <c r="H48" s="15" t="s">
        <v>26</v>
      </c>
      <c r="I48" s="15" t="s">
        <v>15</v>
      </c>
      <c r="J48" s="15">
        <v>2</v>
      </c>
    </row>
    <row r="49" spans="1:10" x14ac:dyDescent="0.25">
      <c r="A49" s="37">
        <v>1259.2825112107623</v>
      </c>
      <c r="B49" s="15">
        <v>813</v>
      </c>
      <c r="C49" s="16">
        <f t="shared" si="1"/>
        <v>0.64560572608788547</v>
      </c>
      <c r="D49" s="21">
        <v>12.5</v>
      </c>
      <c r="E49" s="38">
        <f t="shared" si="2"/>
        <v>1.5375153751537514</v>
      </c>
      <c r="F49" s="18">
        <v>0.57999999999999996</v>
      </c>
      <c r="G49" s="21">
        <v>3</v>
      </c>
      <c r="H49" s="15" t="s">
        <v>17</v>
      </c>
      <c r="I49" s="15" t="s">
        <v>15</v>
      </c>
      <c r="J49" s="15">
        <v>3</v>
      </c>
    </row>
    <row r="50" spans="1:10" x14ac:dyDescent="0.25">
      <c r="A50" s="37">
        <v>1251.5330803725421</v>
      </c>
      <c r="B50" s="15">
        <v>806</v>
      </c>
      <c r="C50" s="16">
        <f t="shared" si="1"/>
        <v>0.64401014455013772</v>
      </c>
      <c r="D50" s="21">
        <v>12.2</v>
      </c>
      <c r="E50" s="38">
        <f t="shared" si="2"/>
        <v>1.5136476426799006</v>
      </c>
      <c r="F50" s="18">
        <v>0.8</v>
      </c>
      <c r="G50" s="21">
        <v>4</v>
      </c>
      <c r="H50" s="15" t="s">
        <v>17</v>
      </c>
      <c r="I50" s="15" t="s">
        <v>15</v>
      </c>
      <c r="J50" s="15">
        <v>4</v>
      </c>
    </row>
    <row r="51" spans="1:10" x14ac:dyDescent="0.25">
      <c r="A51" s="37">
        <v>1185.6629182476715</v>
      </c>
      <c r="B51" s="15">
        <v>850</v>
      </c>
      <c r="C51" s="16">
        <f t="shared" si="1"/>
        <v>0.71689852732869619</v>
      </c>
      <c r="D51" s="21">
        <v>13.6</v>
      </c>
      <c r="E51" s="38">
        <f t="shared" si="2"/>
        <v>1.5999999999999999</v>
      </c>
      <c r="F51" s="18">
        <v>0.57999999999999996</v>
      </c>
      <c r="G51" s="21">
        <v>3</v>
      </c>
      <c r="H51" s="15" t="s">
        <v>37</v>
      </c>
      <c r="I51" s="15" t="s">
        <v>15</v>
      </c>
      <c r="J51" s="15">
        <v>3</v>
      </c>
    </row>
    <row r="52" spans="1:10" x14ac:dyDescent="0.25">
      <c r="A52" s="37">
        <v>1162.4146257330115</v>
      </c>
      <c r="B52" s="15">
        <v>702</v>
      </c>
      <c r="C52" s="16">
        <f t="shared" si="1"/>
        <v>0.60391531942169352</v>
      </c>
      <c r="D52" s="21">
        <v>12.3</v>
      </c>
      <c r="E52" s="38">
        <f t="shared" si="2"/>
        <v>1.7521367521367524</v>
      </c>
      <c r="F52" s="18">
        <v>0.3</v>
      </c>
      <c r="G52" s="21">
        <v>2</v>
      </c>
      <c r="H52" s="15" t="s">
        <v>14</v>
      </c>
      <c r="I52" s="15" t="s">
        <v>15</v>
      </c>
      <c r="J52" s="15">
        <v>2</v>
      </c>
    </row>
    <row r="53" spans="1:10" x14ac:dyDescent="0.25">
      <c r="A53" s="37">
        <v>1172.1014142807865</v>
      </c>
      <c r="B53" s="15">
        <v>745</v>
      </c>
      <c r="C53" s="16">
        <f t="shared" si="1"/>
        <v>0.6356105290233266</v>
      </c>
      <c r="D53" s="21">
        <v>12.5</v>
      </c>
      <c r="E53" s="38">
        <f t="shared" si="2"/>
        <v>1.6778523489932886</v>
      </c>
      <c r="F53" s="18">
        <v>0.53</v>
      </c>
      <c r="G53" s="21">
        <v>3</v>
      </c>
      <c r="H53" s="15" t="s">
        <v>16</v>
      </c>
      <c r="I53" s="15" t="s">
        <v>15</v>
      </c>
      <c r="J53" s="15">
        <v>3</v>
      </c>
    </row>
    <row r="54" spans="1:10" x14ac:dyDescent="0.25">
      <c r="A54" s="37">
        <v>1307.7164539496378</v>
      </c>
      <c r="B54" s="15">
        <v>798</v>
      </c>
      <c r="C54" s="16">
        <f t="shared" si="1"/>
        <v>0.61022402646218621</v>
      </c>
      <c r="D54" s="21">
        <v>12.7</v>
      </c>
      <c r="E54" s="38">
        <f t="shared" si="2"/>
        <v>1.5914786967418544</v>
      </c>
      <c r="F54" s="18">
        <v>0.6</v>
      </c>
      <c r="G54" s="21">
        <v>3.5</v>
      </c>
      <c r="H54" s="15" t="s">
        <v>28</v>
      </c>
      <c r="I54" s="15" t="s">
        <v>15</v>
      </c>
      <c r="J54" s="15">
        <v>3</v>
      </c>
    </row>
    <row r="55" spans="1:10" x14ac:dyDescent="0.25">
      <c r="A55" s="37">
        <v>1259.2825112107623</v>
      </c>
      <c r="B55" s="15">
        <v>816</v>
      </c>
      <c r="C55" s="16">
        <f t="shared" si="1"/>
        <v>0.64798803504023927</v>
      </c>
      <c r="D55" s="21">
        <v>13.5</v>
      </c>
      <c r="E55" s="38">
        <f t="shared" si="2"/>
        <v>1.6544117647058822</v>
      </c>
      <c r="F55" s="18">
        <v>0.48</v>
      </c>
      <c r="G55" s="21">
        <v>2</v>
      </c>
      <c r="H55" s="15" t="s">
        <v>41</v>
      </c>
      <c r="I55" s="15" t="s">
        <v>15</v>
      </c>
      <c r="J55" s="15">
        <v>2</v>
      </c>
    </row>
    <row r="56" spans="1:10" x14ac:dyDescent="0.25">
      <c r="A56" s="37">
        <v>1265.0945843394275</v>
      </c>
      <c r="B56" s="15">
        <v>865</v>
      </c>
      <c r="C56" s="16">
        <f t="shared" si="1"/>
        <v>0.68374334275698612</v>
      </c>
      <c r="D56" s="21">
        <v>13.5</v>
      </c>
      <c r="E56" s="38">
        <f t="shared" si="2"/>
        <v>1.5606936416184971</v>
      </c>
      <c r="F56" s="18">
        <v>0.6</v>
      </c>
      <c r="G56" s="17">
        <v>3.5</v>
      </c>
      <c r="H56" s="15" t="s">
        <v>37</v>
      </c>
      <c r="I56" s="15" t="s">
        <v>15</v>
      </c>
      <c r="J56" s="15">
        <v>3</v>
      </c>
    </row>
    <row r="57" spans="1:10" x14ac:dyDescent="0.25">
      <c r="A57" s="39">
        <v>1305.7790962400827</v>
      </c>
      <c r="B57" s="7">
        <v>821</v>
      </c>
      <c r="C57" s="40">
        <f t="shared" si="1"/>
        <v>0.62874340871593304</v>
      </c>
      <c r="D57" s="41">
        <v>14.1</v>
      </c>
      <c r="E57" s="42">
        <f t="shared" si="2"/>
        <v>1.7174177831912301</v>
      </c>
      <c r="F57" s="43">
        <v>0.63</v>
      </c>
      <c r="G57" s="41">
        <v>3.5</v>
      </c>
      <c r="H57" s="7" t="s">
        <v>44</v>
      </c>
      <c r="I57" s="7" t="s">
        <v>32</v>
      </c>
      <c r="J57" s="7">
        <v>3</v>
      </c>
    </row>
    <row r="58" spans="1:10" x14ac:dyDescent="0.25">
      <c r="A58" s="39">
        <v>1162.4146257330115</v>
      </c>
      <c r="B58" s="7">
        <v>723</v>
      </c>
      <c r="C58" s="40">
        <f t="shared" si="1"/>
        <v>0.6219811623103767</v>
      </c>
      <c r="D58" s="41">
        <v>12.4</v>
      </c>
      <c r="E58" s="42">
        <f t="shared" si="2"/>
        <v>1.7150760719225449</v>
      </c>
      <c r="F58" s="43">
        <v>0.35</v>
      </c>
      <c r="G58" s="41">
        <v>2</v>
      </c>
      <c r="H58" s="7" t="s">
        <v>43</v>
      </c>
      <c r="I58" s="7" t="s">
        <v>15</v>
      </c>
      <c r="J58" s="7">
        <v>2</v>
      </c>
    </row>
    <row r="59" spans="1:10" x14ac:dyDescent="0.25">
      <c r="A59" s="37">
        <v>1259.2825112107623</v>
      </c>
      <c r="B59" s="15">
        <v>752</v>
      </c>
      <c r="C59" s="16">
        <f t="shared" si="1"/>
        <v>0.59716544405669114</v>
      </c>
      <c r="D59" s="21">
        <v>12</v>
      </c>
      <c r="E59" s="38">
        <f t="shared" si="2"/>
        <v>1.595744680851064</v>
      </c>
      <c r="F59" s="18">
        <v>0.48</v>
      </c>
      <c r="G59" s="21">
        <v>2.5</v>
      </c>
      <c r="H59" s="15" t="s">
        <v>28</v>
      </c>
      <c r="I59" s="15" t="s">
        <v>15</v>
      </c>
      <c r="J59" s="15">
        <v>3</v>
      </c>
    </row>
    <row r="60" spans="1:10" s="29" customFormat="1" ht="15.75" thickBot="1" x14ac:dyDescent="0.3">
      <c r="A60" s="44">
        <v>1203.0991376336667</v>
      </c>
      <c r="B60" s="25">
        <v>740</v>
      </c>
      <c r="C60" s="26">
        <f t="shared" si="1"/>
        <v>0.61507815678056255</v>
      </c>
      <c r="D60" s="45">
        <v>12</v>
      </c>
      <c r="E60" s="46">
        <f t="shared" si="2"/>
        <v>1.6216216216216215</v>
      </c>
      <c r="F60" s="28">
        <v>0.7</v>
      </c>
      <c r="G60" s="45">
        <v>3.5</v>
      </c>
      <c r="H60" s="47" t="s">
        <v>41</v>
      </c>
      <c r="I60" s="48" t="s">
        <v>15</v>
      </c>
      <c r="J60" s="48">
        <v>2</v>
      </c>
    </row>
    <row r="61" spans="1:10" x14ac:dyDescent="0.25">
      <c r="A61" s="30">
        <v>1093.9270193806653</v>
      </c>
      <c r="B61" s="36">
        <v>714</v>
      </c>
      <c r="C61" s="32">
        <f>B61/A61</f>
        <v>0.6526943638381254</v>
      </c>
      <c r="D61" s="33">
        <v>11.3</v>
      </c>
      <c r="E61" s="35">
        <f>D61/(B61/100)</f>
        <v>1.5826330532212887</v>
      </c>
      <c r="F61" s="35">
        <v>0.6</v>
      </c>
      <c r="G61" s="33">
        <v>3.5</v>
      </c>
      <c r="H61" s="36" t="s">
        <v>26</v>
      </c>
      <c r="I61" s="36" t="s">
        <v>15</v>
      </c>
      <c r="J61" s="36">
        <v>3</v>
      </c>
    </row>
    <row r="62" spans="1:10" x14ac:dyDescent="0.25">
      <c r="A62" s="37">
        <v>1435.9006524374986</v>
      </c>
      <c r="B62" s="19">
        <v>894</v>
      </c>
      <c r="C62" s="16">
        <f t="shared" ref="C62:C102" si="3">B62/A62</f>
        <v>0.62260574816398295</v>
      </c>
      <c r="D62" s="17">
        <v>13.8</v>
      </c>
      <c r="E62" s="18">
        <f t="shared" ref="E62:E100" si="4">D62/(B62/100)</f>
        <v>1.5436241610738257</v>
      </c>
      <c r="F62" s="49">
        <v>0.75</v>
      </c>
      <c r="G62" s="17">
        <v>3.5</v>
      </c>
      <c r="H62" s="19" t="s">
        <v>27</v>
      </c>
      <c r="I62" s="19" t="s">
        <v>15</v>
      </c>
      <c r="J62" s="19">
        <v>3</v>
      </c>
    </row>
    <row r="63" spans="1:10" x14ac:dyDescent="0.25">
      <c r="A63" s="37">
        <v>1222.1671317769778</v>
      </c>
      <c r="B63" s="15">
        <v>773</v>
      </c>
      <c r="C63" s="16">
        <f t="shared" si="3"/>
        <v>0.63248305399613525</v>
      </c>
      <c r="D63" s="21">
        <v>11.6</v>
      </c>
      <c r="E63" s="18">
        <f t="shared" si="4"/>
        <v>1.5006468305304008</v>
      </c>
      <c r="F63" s="18">
        <v>0.63</v>
      </c>
      <c r="G63" s="21">
        <v>4</v>
      </c>
      <c r="H63" s="15" t="s">
        <v>25</v>
      </c>
      <c r="I63" s="15" t="s">
        <v>20</v>
      </c>
      <c r="J63" s="15">
        <v>4</v>
      </c>
    </row>
    <row r="64" spans="1:10" x14ac:dyDescent="0.25">
      <c r="A64" s="37">
        <v>1371.7805962393422</v>
      </c>
      <c r="B64" s="15">
        <v>872</v>
      </c>
      <c r="C64" s="16">
        <f t="shared" si="3"/>
        <v>0.63567016649057284</v>
      </c>
      <c r="D64" s="21">
        <v>14.2</v>
      </c>
      <c r="E64" s="18">
        <f t="shared" si="4"/>
        <v>1.628440366972477</v>
      </c>
      <c r="F64" s="18">
        <v>0.45</v>
      </c>
      <c r="G64" s="21">
        <v>2</v>
      </c>
      <c r="H64" s="15" t="s">
        <v>37</v>
      </c>
      <c r="I64" s="15" t="s">
        <v>15</v>
      </c>
      <c r="J64" s="15">
        <v>2</v>
      </c>
    </row>
    <row r="65" spans="1:10" x14ac:dyDescent="0.25">
      <c r="A65" s="37">
        <v>1255.1986758790583</v>
      </c>
      <c r="B65" s="15">
        <v>803</v>
      </c>
      <c r="C65" s="16">
        <f t="shared" si="3"/>
        <v>0.63973936192820768</v>
      </c>
      <c r="D65" s="21">
        <v>12.5</v>
      </c>
      <c r="E65" s="18">
        <f t="shared" si="4"/>
        <v>1.5566625155666254</v>
      </c>
      <c r="F65" s="18">
        <v>0.53</v>
      </c>
      <c r="G65" s="17">
        <v>3</v>
      </c>
      <c r="H65" s="15" t="s">
        <v>39</v>
      </c>
      <c r="I65" s="15" t="s">
        <v>15</v>
      </c>
      <c r="J65" s="15">
        <v>3</v>
      </c>
    </row>
    <row r="66" spans="1:10" x14ac:dyDescent="0.25">
      <c r="A66" s="37">
        <v>1379.5527242633611</v>
      </c>
      <c r="B66" s="15">
        <v>870</v>
      </c>
      <c r="C66" s="16">
        <f t="shared" si="3"/>
        <v>0.63063918087259285</v>
      </c>
      <c r="D66" s="21">
        <v>15.4</v>
      </c>
      <c r="E66" s="18">
        <f t="shared" si="4"/>
        <v>1.7701149425287359</v>
      </c>
      <c r="F66" s="18">
        <v>0.53</v>
      </c>
      <c r="G66" s="21">
        <v>2.5</v>
      </c>
      <c r="H66" s="15" t="s">
        <v>35</v>
      </c>
      <c r="I66" s="15" t="s">
        <v>15</v>
      </c>
      <c r="J66" s="15">
        <v>2</v>
      </c>
    </row>
    <row r="67" spans="1:10" x14ac:dyDescent="0.25">
      <c r="A67" s="37">
        <v>1354.2933081852996</v>
      </c>
      <c r="B67" s="15">
        <v>881</v>
      </c>
      <c r="C67" s="16">
        <f t="shared" si="3"/>
        <v>0.65052377847196619</v>
      </c>
      <c r="D67" s="21">
        <v>14.5</v>
      </c>
      <c r="E67" s="18">
        <f t="shared" si="4"/>
        <v>1.6458569807037458</v>
      </c>
      <c r="F67" s="18">
        <v>0.6</v>
      </c>
      <c r="G67" s="21">
        <v>2.5</v>
      </c>
      <c r="H67" s="15" t="s">
        <v>23</v>
      </c>
      <c r="I67" s="15" t="s">
        <v>15</v>
      </c>
      <c r="J67" s="15">
        <v>3</v>
      </c>
    </row>
    <row r="68" spans="1:10" x14ac:dyDescent="0.25">
      <c r="A68" s="37">
        <v>1465.0461325275696</v>
      </c>
      <c r="B68" s="15">
        <v>969</v>
      </c>
      <c r="C68" s="16">
        <f t="shared" si="3"/>
        <v>0.66141261936116202</v>
      </c>
      <c r="D68" s="21">
        <v>15.2</v>
      </c>
      <c r="E68" s="18">
        <f t="shared" si="4"/>
        <v>1.5686274509803921</v>
      </c>
      <c r="F68" s="18">
        <v>0.7</v>
      </c>
      <c r="G68" s="21">
        <v>3</v>
      </c>
      <c r="H68" s="15" t="s">
        <v>17</v>
      </c>
      <c r="I68" s="15" t="s">
        <v>15</v>
      </c>
      <c r="J68" s="15">
        <v>3</v>
      </c>
    </row>
    <row r="69" spans="1:10" x14ac:dyDescent="0.25">
      <c r="A69" s="37">
        <v>1319.3187320772145</v>
      </c>
      <c r="B69" s="15">
        <v>825</v>
      </c>
      <c r="C69" s="16">
        <f t="shared" si="3"/>
        <v>0.62532273660745386</v>
      </c>
      <c r="D69" s="21">
        <v>12.6</v>
      </c>
      <c r="E69" s="18">
        <f t="shared" si="4"/>
        <v>1.5272727272727273</v>
      </c>
      <c r="F69" s="18">
        <v>0.48</v>
      </c>
      <c r="G69" s="21">
        <v>2.5</v>
      </c>
      <c r="H69" s="15" t="s">
        <v>37</v>
      </c>
      <c r="I69" s="15" t="s">
        <v>15</v>
      </c>
      <c r="J69" s="15">
        <v>3</v>
      </c>
    </row>
    <row r="70" spans="1:10" x14ac:dyDescent="0.25">
      <c r="A70" s="37">
        <v>1325.1478280952288</v>
      </c>
      <c r="B70" s="15">
        <v>854</v>
      </c>
      <c r="C70" s="16">
        <f t="shared" si="3"/>
        <v>0.64445640093418255</v>
      </c>
      <c r="D70" s="21">
        <v>13.5</v>
      </c>
      <c r="E70" s="18">
        <f t="shared" si="4"/>
        <v>1.5807962529274007</v>
      </c>
      <c r="F70" s="18">
        <v>0.48</v>
      </c>
      <c r="G70" s="17">
        <v>3</v>
      </c>
      <c r="H70" s="15" t="s">
        <v>45</v>
      </c>
      <c r="I70" s="15" t="s">
        <v>15</v>
      </c>
      <c r="J70" s="15">
        <v>3</v>
      </c>
    </row>
    <row r="71" spans="1:10" x14ac:dyDescent="0.25">
      <c r="A71" s="37">
        <v>1257.1417078850632</v>
      </c>
      <c r="B71" s="15">
        <v>801</v>
      </c>
      <c r="C71" s="16">
        <f t="shared" si="3"/>
        <v>0.63715967338920965</v>
      </c>
      <c r="D71" s="21">
        <v>13.2</v>
      </c>
      <c r="E71" s="18">
        <f t="shared" si="4"/>
        <v>1.6479400749063671</v>
      </c>
      <c r="F71" s="18">
        <v>0.9</v>
      </c>
      <c r="G71" s="21">
        <v>4</v>
      </c>
      <c r="H71" s="15" t="s">
        <v>21</v>
      </c>
      <c r="I71" s="15" t="s">
        <v>15</v>
      </c>
      <c r="J71" s="15">
        <v>4</v>
      </c>
    </row>
    <row r="72" spans="1:10" x14ac:dyDescent="0.25">
      <c r="A72" s="37">
        <v>1305.7175080351813</v>
      </c>
      <c r="B72" s="15">
        <v>857</v>
      </c>
      <c r="C72" s="16">
        <f t="shared" si="3"/>
        <v>0.65634411327577069</v>
      </c>
      <c r="D72" s="21">
        <v>15.3</v>
      </c>
      <c r="E72" s="18">
        <f t="shared" si="4"/>
        <v>1.7852975495915986</v>
      </c>
      <c r="F72" s="18">
        <v>0.57999999999999996</v>
      </c>
      <c r="G72" s="17">
        <v>2</v>
      </c>
      <c r="H72" s="15" t="s">
        <v>27</v>
      </c>
      <c r="I72" s="15" t="s">
        <v>15</v>
      </c>
      <c r="J72" s="15">
        <v>2</v>
      </c>
    </row>
    <row r="73" spans="1:10" x14ac:dyDescent="0.25">
      <c r="A73" s="37">
        <v>1290.1732519871434</v>
      </c>
      <c r="B73" s="15">
        <v>824</v>
      </c>
      <c r="C73" s="16">
        <f t="shared" si="3"/>
        <v>0.63867391354677627</v>
      </c>
      <c r="D73" s="21">
        <v>12.9</v>
      </c>
      <c r="E73" s="18">
        <f t="shared" si="4"/>
        <v>1.5655339805825244</v>
      </c>
      <c r="F73" s="18">
        <v>0.57999999999999996</v>
      </c>
      <c r="G73" s="21">
        <v>3</v>
      </c>
      <c r="H73" s="15" t="s">
        <v>21</v>
      </c>
      <c r="I73" s="15" t="s">
        <v>15</v>
      </c>
      <c r="J73" s="15">
        <v>3</v>
      </c>
    </row>
    <row r="74" spans="1:10" x14ac:dyDescent="0.25">
      <c r="A74" s="37">
        <v>1364.0084682153233</v>
      </c>
      <c r="B74" s="15">
        <v>850</v>
      </c>
      <c r="C74" s="16">
        <f t="shared" si="3"/>
        <v>0.62316328659758613</v>
      </c>
      <c r="D74" s="21">
        <v>13.4</v>
      </c>
      <c r="E74" s="18">
        <f t="shared" si="4"/>
        <v>1.5764705882352941</v>
      </c>
      <c r="F74" s="18">
        <v>0.45</v>
      </c>
      <c r="G74" s="21">
        <v>2</v>
      </c>
      <c r="H74" s="15" t="s">
        <v>14</v>
      </c>
      <c r="I74" s="15" t="s">
        <v>15</v>
      </c>
      <c r="J74" s="15">
        <v>2</v>
      </c>
    </row>
    <row r="75" spans="1:10" x14ac:dyDescent="0.25">
      <c r="A75" s="37">
        <v>1276.5720279451102</v>
      </c>
      <c r="B75" s="15">
        <v>815</v>
      </c>
      <c r="C75" s="16">
        <f t="shared" si="3"/>
        <v>0.63842852746186229</v>
      </c>
      <c r="D75" s="21">
        <v>13.3</v>
      </c>
      <c r="E75" s="18">
        <f t="shared" si="4"/>
        <v>1.6319018404907977</v>
      </c>
      <c r="F75" s="18">
        <v>0.57999999999999996</v>
      </c>
      <c r="G75" s="17">
        <v>3</v>
      </c>
      <c r="H75" s="15" t="s">
        <v>27</v>
      </c>
      <c r="I75" s="15" t="s">
        <v>15</v>
      </c>
      <c r="J75" s="15">
        <v>3</v>
      </c>
    </row>
    <row r="76" spans="1:10" x14ac:dyDescent="0.25">
      <c r="A76" s="37">
        <v>1194.9646836929114</v>
      </c>
      <c r="B76" s="15">
        <v>775</v>
      </c>
      <c r="C76" s="16">
        <f t="shared" si="3"/>
        <v>0.64855473184776036</v>
      </c>
      <c r="D76" s="21">
        <v>15.6</v>
      </c>
      <c r="E76" s="18">
        <f t="shared" si="4"/>
        <v>2.0129032258064514</v>
      </c>
      <c r="F76" s="18">
        <v>0.63</v>
      </c>
      <c r="G76" s="21">
        <v>2.5</v>
      </c>
      <c r="H76" s="15" t="s">
        <v>28</v>
      </c>
      <c r="I76" s="15" t="s">
        <v>15</v>
      </c>
      <c r="J76" s="15">
        <v>2</v>
      </c>
    </row>
    <row r="77" spans="1:10" x14ac:dyDescent="0.25">
      <c r="A77" s="37">
        <v>1264.9138359090821</v>
      </c>
      <c r="B77" s="15">
        <v>812</v>
      </c>
      <c r="C77" s="16">
        <f t="shared" si="3"/>
        <v>0.64194095830758546</v>
      </c>
      <c r="D77" s="17">
        <v>13.7</v>
      </c>
      <c r="E77" s="18">
        <f t="shared" si="4"/>
        <v>1.687192118226601</v>
      </c>
      <c r="F77" s="49">
        <v>0.53</v>
      </c>
      <c r="G77" s="17">
        <v>2</v>
      </c>
      <c r="H77" s="19" t="s">
        <v>28</v>
      </c>
      <c r="I77" s="20" t="s">
        <v>15</v>
      </c>
      <c r="J77" s="20">
        <v>2</v>
      </c>
    </row>
    <row r="78" spans="1:10" x14ac:dyDescent="0.25">
      <c r="A78" s="37">
        <v>1206.6228757289398</v>
      </c>
      <c r="B78" s="15">
        <v>761</v>
      </c>
      <c r="C78" s="16">
        <f t="shared" si="3"/>
        <v>0.63068587154065681</v>
      </c>
      <c r="D78" s="21">
        <v>13.3</v>
      </c>
      <c r="E78" s="18">
        <f t="shared" si="4"/>
        <v>1.7477003942181339</v>
      </c>
      <c r="F78" s="18">
        <v>0.57999999999999996</v>
      </c>
      <c r="G78" s="21">
        <v>2.5</v>
      </c>
      <c r="H78" s="15" t="s">
        <v>38</v>
      </c>
      <c r="I78" s="15" t="s">
        <v>32</v>
      </c>
      <c r="J78" s="15">
        <v>2</v>
      </c>
    </row>
    <row r="79" spans="1:10" x14ac:dyDescent="0.25">
      <c r="A79" s="37">
        <v>1334.8629881252525</v>
      </c>
      <c r="B79" s="15">
        <v>842</v>
      </c>
      <c r="C79" s="16">
        <f t="shared" si="3"/>
        <v>0.63077634745311684</v>
      </c>
      <c r="D79" s="21">
        <v>14.3</v>
      </c>
      <c r="E79" s="18">
        <f t="shared" si="4"/>
        <v>1.6983372921615203</v>
      </c>
      <c r="F79" s="18">
        <v>0.57999999999999996</v>
      </c>
      <c r="G79" s="21">
        <v>2</v>
      </c>
      <c r="H79" s="15" t="s">
        <v>30</v>
      </c>
      <c r="I79" s="15" t="s">
        <v>15</v>
      </c>
      <c r="J79" s="15">
        <v>2</v>
      </c>
    </row>
    <row r="80" spans="1:10" x14ac:dyDescent="0.25">
      <c r="A80" s="37">
        <v>1193.0216516869068</v>
      </c>
      <c r="B80" s="15">
        <v>751</v>
      </c>
      <c r="C80" s="16">
        <f t="shared" si="3"/>
        <v>0.62949402379923469</v>
      </c>
      <c r="D80" s="21">
        <v>14.1</v>
      </c>
      <c r="E80" s="18">
        <f t="shared" si="4"/>
        <v>1.877496671105193</v>
      </c>
      <c r="F80" s="18">
        <v>0.57999999999999996</v>
      </c>
      <c r="G80" s="21">
        <v>2</v>
      </c>
      <c r="H80" s="15" t="s">
        <v>18</v>
      </c>
      <c r="I80" s="15" t="s">
        <v>15</v>
      </c>
      <c r="J80" s="15">
        <v>2</v>
      </c>
    </row>
    <row r="81" spans="1:10" x14ac:dyDescent="0.25">
      <c r="A81" s="37">
        <v>1204.6798437229352</v>
      </c>
      <c r="B81" s="15">
        <v>746</v>
      </c>
      <c r="C81" s="16">
        <f t="shared" si="3"/>
        <v>0.61925166581567948</v>
      </c>
      <c r="D81" s="21">
        <v>11.9</v>
      </c>
      <c r="E81" s="18">
        <f t="shared" si="4"/>
        <v>1.5951742627345844</v>
      </c>
      <c r="F81" s="18">
        <v>0.38</v>
      </c>
      <c r="G81" s="21">
        <v>2</v>
      </c>
      <c r="H81" s="15" t="s">
        <v>36</v>
      </c>
      <c r="I81" s="15" t="s">
        <v>15</v>
      </c>
      <c r="J81" s="23">
        <v>2</v>
      </c>
    </row>
    <row r="82" spans="1:10" x14ac:dyDescent="0.25">
      <c r="A82" s="37">
        <v>1169.7052676148501</v>
      </c>
      <c r="B82" s="15">
        <v>744</v>
      </c>
      <c r="C82" s="16">
        <f t="shared" si="3"/>
        <v>0.63605766392511243</v>
      </c>
      <c r="D82" s="21">
        <v>12.7</v>
      </c>
      <c r="E82" s="18">
        <f t="shared" si="4"/>
        <v>1.7069892473118278</v>
      </c>
      <c r="F82" s="18">
        <v>0.35</v>
      </c>
      <c r="G82" s="21">
        <v>2</v>
      </c>
      <c r="H82" s="15" t="s">
        <v>27</v>
      </c>
      <c r="I82" s="15" t="s">
        <v>15</v>
      </c>
      <c r="J82" s="15">
        <v>2</v>
      </c>
    </row>
    <row r="83" spans="1:10" x14ac:dyDescent="0.25">
      <c r="A83" s="37">
        <v>1336.8060201312569</v>
      </c>
      <c r="B83" s="15">
        <v>824</v>
      </c>
      <c r="C83" s="16">
        <f t="shared" si="3"/>
        <v>0.61639459098119109</v>
      </c>
      <c r="D83" s="21">
        <v>13.8</v>
      </c>
      <c r="E83" s="18">
        <f t="shared" si="4"/>
        <v>1.6747572815533982</v>
      </c>
      <c r="F83" s="18">
        <v>0.48</v>
      </c>
      <c r="G83" s="21">
        <v>3</v>
      </c>
      <c r="H83" s="15" t="s">
        <v>45</v>
      </c>
      <c r="I83" s="15" t="s">
        <v>15</v>
      </c>
      <c r="J83" s="15">
        <v>2</v>
      </c>
    </row>
    <row r="84" spans="1:10" x14ac:dyDescent="0.25">
      <c r="A84" s="37">
        <v>1203.7083277199329</v>
      </c>
      <c r="B84" s="15">
        <v>761</v>
      </c>
      <c r="C84" s="16">
        <f t="shared" si="3"/>
        <v>0.63221295597537985</v>
      </c>
      <c r="D84" s="21">
        <v>13.5</v>
      </c>
      <c r="E84" s="18">
        <f t="shared" si="4"/>
        <v>1.773981603153745</v>
      </c>
      <c r="F84" s="18">
        <v>0.4</v>
      </c>
      <c r="G84" s="21">
        <v>2</v>
      </c>
      <c r="H84" s="15" t="s">
        <v>42</v>
      </c>
      <c r="I84" s="15" t="s">
        <v>15</v>
      </c>
      <c r="J84" s="23">
        <v>2</v>
      </c>
    </row>
    <row r="85" spans="1:10" x14ac:dyDescent="0.25">
      <c r="A85" s="37">
        <v>1272.685963933101</v>
      </c>
      <c r="B85" s="15">
        <v>789</v>
      </c>
      <c r="C85" s="16">
        <f t="shared" si="3"/>
        <v>0.61994869304732425</v>
      </c>
      <c r="D85" s="21">
        <v>12.6</v>
      </c>
      <c r="E85" s="18">
        <f t="shared" si="4"/>
        <v>1.5969581749049431</v>
      </c>
      <c r="F85" s="18">
        <v>0.48</v>
      </c>
      <c r="G85" s="21">
        <v>3</v>
      </c>
      <c r="H85" s="15" t="s">
        <v>35</v>
      </c>
      <c r="I85" s="15" t="s">
        <v>15</v>
      </c>
      <c r="J85" s="15">
        <v>3</v>
      </c>
    </row>
    <row r="86" spans="1:10" x14ac:dyDescent="0.25">
      <c r="A86" s="39">
        <v>1187.1925556688925</v>
      </c>
      <c r="B86" s="15">
        <v>753</v>
      </c>
      <c r="C86" s="16">
        <f t="shared" si="3"/>
        <v>0.6342694758355707</v>
      </c>
      <c r="D86" s="21">
        <v>11.9</v>
      </c>
      <c r="E86" s="18">
        <f t="shared" si="4"/>
        <v>1.5803452855245683</v>
      </c>
      <c r="F86" s="18">
        <v>0.85</v>
      </c>
      <c r="G86" s="21">
        <v>3.5</v>
      </c>
      <c r="H86" s="15" t="s">
        <v>16</v>
      </c>
      <c r="I86" s="15" t="s">
        <v>15</v>
      </c>
      <c r="J86" s="15">
        <v>3</v>
      </c>
    </row>
    <row r="87" spans="1:10" x14ac:dyDescent="0.25">
      <c r="A87" s="37">
        <v>1261.0277718970724</v>
      </c>
      <c r="B87" s="15">
        <v>831</v>
      </c>
      <c r="C87" s="16">
        <f t="shared" si="3"/>
        <v>0.6589862796993402</v>
      </c>
      <c r="D87" s="21">
        <v>12.8</v>
      </c>
      <c r="E87" s="18">
        <f t="shared" si="4"/>
        <v>1.5403128760529483</v>
      </c>
      <c r="F87" s="18">
        <v>0.85</v>
      </c>
      <c r="G87" s="21">
        <v>4</v>
      </c>
      <c r="H87" s="15" t="s">
        <v>18</v>
      </c>
      <c r="I87" s="15" t="s">
        <v>15</v>
      </c>
      <c r="J87" s="15">
        <v>4</v>
      </c>
    </row>
    <row r="88" spans="1:10" x14ac:dyDescent="0.25">
      <c r="A88" s="37">
        <v>1185.2495236628879</v>
      </c>
      <c r="B88" s="15">
        <v>724</v>
      </c>
      <c r="C88" s="16">
        <f t="shared" si="3"/>
        <v>0.61084184008997089</v>
      </c>
      <c r="D88" s="21">
        <v>10.9</v>
      </c>
      <c r="E88" s="18">
        <f t="shared" si="4"/>
        <v>1.5055248618784531</v>
      </c>
      <c r="F88" s="18">
        <v>0.38</v>
      </c>
      <c r="G88" s="21">
        <v>2</v>
      </c>
      <c r="H88" s="15" t="s">
        <v>46</v>
      </c>
      <c r="I88" s="15" t="s">
        <v>32</v>
      </c>
      <c r="J88" s="15">
        <v>2</v>
      </c>
    </row>
    <row r="89" spans="1:10" x14ac:dyDescent="0.25">
      <c r="A89" s="39">
        <v>1224.1101637829825</v>
      </c>
      <c r="B89" s="15">
        <v>777</v>
      </c>
      <c r="C89" s="16">
        <f t="shared" si="3"/>
        <v>0.63474679239551779</v>
      </c>
      <c r="D89" s="21">
        <v>11.8</v>
      </c>
      <c r="E89" s="18">
        <f t="shared" si="4"/>
        <v>1.5186615186615189</v>
      </c>
      <c r="F89" s="18">
        <v>0.75</v>
      </c>
      <c r="G89" s="21">
        <v>4</v>
      </c>
      <c r="H89" s="15" t="s">
        <v>38</v>
      </c>
      <c r="I89" s="15" t="s">
        <v>15</v>
      </c>
      <c r="J89" s="15">
        <v>4</v>
      </c>
    </row>
    <row r="90" spans="1:10" x14ac:dyDescent="0.25">
      <c r="A90" s="37">
        <v>1123.0724994707364</v>
      </c>
      <c r="B90" s="15">
        <v>722</v>
      </c>
      <c r="C90" s="16">
        <f t="shared" si="3"/>
        <v>0.64287924451916734</v>
      </c>
      <c r="D90" s="21">
        <v>11.7</v>
      </c>
      <c r="E90" s="18">
        <f t="shared" si="4"/>
        <v>1.6204986149584486</v>
      </c>
      <c r="F90" s="18">
        <v>0.35</v>
      </c>
      <c r="G90" s="17">
        <v>2</v>
      </c>
      <c r="H90" s="15" t="s">
        <v>44</v>
      </c>
      <c r="I90" s="15" t="s">
        <v>32</v>
      </c>
      <c r="J90" s="15">
        <v>2</v>
      </c>
    </row>
    <row r="91" spans="1:10" x14ac:dyDescent="0.25">
      <c r="A91" s="37">
        <v>1241.5974518370249</v>
      </c>
      <c r="B91" s="15">
        <v>800</v>
      </c>
      <c r="C91" s="16">
        <f t="shared" si="3"/>
        <v>0.64433121928234272</v>
      </c>
      <c r="D91" s="21">
        <v>14.1</v>
      </c>
      <c r="E91" s="18">
        <f t="shared" si="4"/>
        <v>1.7625</v>
      </c>
      <c r="F91" s="18">
        <v>0.53</v>
      </c>
      <c r="G91" s="17">
        <v>2.5</v>
      </c>
      <c r="H91" s="15" t="s">
        <v>22</v>
      </c>
      <c r="I91" s="15" t="s">
        <v>47</v>
      </c>
      <c r="J91" s="15">
        <v>2</v>
      </c>
    </row>
    <row r="92" spans="1:10" x14ac:dyDescent="0.25">
      <c r="A92" s="39">
        <v>1315.432668065205</v>
      </c>
      <c r="B92" s="24">
        <v>802</v>
      </c>
      <c r="C92" s="16">
        <f t="shared" si="3"/>
        <v>0.60968532975512624</v>
      </c>
      <c r="D92" s="21">
        <v>13.2</v>
      </c>
      <c r="E92" s="18">
        <f t="shared" si="4"/>
        <v>1.6458852867830425</v>
      </c>
      <c r="F92" s="18">
        <v>0.7</v>
      </c>
      <c r="G92" s="21">
        <v>4</v>
      </c>
      <c r="H92" s="15" t="s">
        <v>48</v>
      </c>
      <c r="I92" s="15" t="s">
        <v>32</v>
      </c>
      <c r="J92" s="15">
        <v>4</v>
      </c>
    </row>
    <row r="93" spans="1:10" x14ac:dyDescent="0.25">
      <c r="A93" s="37">
        <v>1208.5659077349446</v>
      </c>
      <c r="B93" s="19">
        <v>793</v>
      </c>
      <c r="C93" s="16">
        <f t="shared" si="3"/>
        <v>0.65614956943987868</v>
      </c>
      <c r="D93" s="22">
        <v>14</v>
      </c>
      <c r="E93" s="18">
        <f t="shared" si="4"/>
        <v>1.7654476670870114</v>
      </c>
      <c r="F93" s="50">
        <v>0.4</v>
      </c>
      <c r="G93" s="17">
        <v>2</v>
      </c>
      <c r="H93" s="19" t="s">
        <v>18</v>
      </c>
      <c r="I93" s="19" t="s">
        <v>15</v>
      </c>
      <c r="J93" s="19">
        <v>2</v>
      </c>
    </row>
    <row r="94" spans="1:10" x14ac:dyDescent="0.25">
      <c r="A94" s="37">
        <v>1288.2302199811388</v>
      </c>
      <c r="B94" s="15">
        <v>843</v>
      </c>
      <c r="C94" s="16">
        <f t="shared" si="3"/>
        <v>0.654386139157908</v>
      </c>
      <c r="D94" s="21">
        <v>12.9</v>
      </c>
      <c r="E94" s="18">
        <f t="shared" si="4"/>
        <v>1.5302491103202849</v>
      </c>
      <c r="F94" s="18">
        <v>0.8</v>
      </c>
      <c r="G94" s="21">
        <v>4</v>
      </c>
      <c r="H94" s="15" t="s">
        <v>41</v>
      </c>
      <c r="I94" s="15" t="s">
        <v>15</v>
      </c>
      <c r="J94" s="15">
        <v>4</v>
      </c>
    </row>
    <row r="95" spans="1:10" x14ac:dyDescent="0.25">
      <c r="A95" s="37">
        <v>1297.9453800111623</v>
      </c>
      <c r="B95" s="15">
        <v>827</v>
      </c>
      <c r="C95" s="16">
        <f t="shared" si="3"/>
        <v>0.6371608641905161</v>
      </c>
      <c r="D95" s="21">
        <v>12.4</v>
      </c>
      <c r="E95" s="18">
        <f t="shared" si="4"/>
        <v>1.4993954050785974</v>
      </c>
      <c r="F95" s="18">
        <v>0.63</v>
      </c>
      <c r="G95" s="21">
        <v>3</v>
      </c>
      <c r="H95" s="15" t="s">
        <v>21</v>
      </c>
      <c r="I95" s="15" t="s">
        <v>15</v>
      </c>
      <c r="J95" s="15">
        <v>3</v>
      </c>
    </row>
    <row r="96" spans="1:10" x14ac:dyDescent="0.25">
      <c r="A96" s="37">
        <v>1212.4519717469541</v>
      </c>
      <c r="B96" s="15">
        <v>790</v>
      </c>
      <c r="C96" s="16">
        <f t="shared" si="3"/>
        <v>0.65157220113365255</v>
      </c>
      <c r="D96" s="21">
        <v>12.8</v>
      </c>
      <c r="E96" s="18">
        <f t="shared" si="4"/>
        <v>1.620253164556962</v>
      </c>
      <c r="F96" s="18">
        <v>0.8</v>
      </c>
      <c r="G96" s="17">
        <v>3.5</v>
      </c>
      <c r="H96" s="15" t="s">
        <v>49</v>
      </c>
      <c r="I96" s="15" t="s">
        <v>15</v>
      </c>
      <c r="J96" s="15">
        <v>3</v>
      </c>
    </row>
    <row r="97" spans="1:10" x14ac:dyDescent="0.25">
      <c r="A97" s="37">
        <v>1086.1548913566462</v>
      </c>
      <c r="B97" s="15">
        <v>685</v>
      </c>
      <c r="C97" s="16">
        <f t="shared" si="3"/>
        <v>0.63066511549233151</v>
      </c>
      <c r="D97" s="21">
        <v>11.2</v>
      </c>
      <c r="E97" s="18">
        <f t="shared" si="4"/>
        <v>1.635036496350365</v>
      </c>
      <c r="F97" s="18">
        <v>0.45</v>
      </c>
      <c r="G97" s="21">
        <v>3</v>
      </c>
      <c r="H97" s="15" t="s">
        <v>17</v>
      </c>
      <c r="I97" s="15" t="s">
        <v>15</v>
      </c>
      <c r="J97" s="15">
        <v>3</v>
      </c>
    </row>
    <row r="98" spans="1:10" x14ac:dyDescent="0.25">
      <c r="A98" s="37">
        <v>1290.1732519871434</v>
      </c>
      <c r="B98" s="15">
        <v>780</v>
      </c>
      <c r="C98" s="16">
        <f t="shared" si="3"/>
        <v>0.60456996670689989</v>
      </c>
      <c r="D98" s="21">
        <v>13.3</v>
      </c>
      <c r="E98" s="18">
        <f t="shared" si="4"/>
        <v>1.7051282051282053</v>
      </c>
      <c r="F98" s="18">
        <v>0.38</v>
      </c>
      <c r="G98" s="21">
        <v>2</v>
      </c>
      <c r="H98" s="15" t="s">
        <v>23</v>
      </c>
      <c r="I98" s="15" t="s">
        <v>15</v>
      </c>
      <c r="J98" s="15">
        <v>2</v>
      </c>
    </row>
    <row r="99" spans="1:10" x14ac:dyDescent="0.25">
      <c r="A99" s="37">
        <v>1146.3888835427931</v>
      </c>
      <c r="B99" s="15">
        <v>714</v>
      </c>
      <c r="C99" s="16">
        <f t="shared" si="3"/>
        <v>0.622825299730279</v>
      </c>
      <c r="D99" s="21">
        <v>11.5</v>
      </c>
      <c r="E99" s="18">
        <f t="shared" si="4"/>
        <v>1.6106442577030813</v>
      </c>
      <c r="F99" s="18">
        <v>0.53</v>
      </c>
      <c r="G99" s="21">
        <v>3</v>
      </c>
      <c r="H99" s="15" t="s">
        <v>33</v>
      </c>
      <c r="I99" s="15" t="s">
        <v>15</v>
      </c>
      <c r="J99" s="15">
        <v>3</v>
      </c>
    </row>
    <row r="100" spans="1:10" x14ac:dyDescent="0.25">
      <c r="A100" s="37">
        <v>1313.4896360592002</v>
      </c>
      <c r="B100" s="15">
        <v>844</v>
      </c>
      <c r="C100" s="16">
        <f t="shared" si="3"/>
        <v>0.64256312104008118</v>
      </c>
      <c r="D100" s="21">
        <v>12.2</v>
      </c>
      <c r="E100" s="18">
        <f t="shared" si="4"/>
        <v>1.4454976303317535</v>
      </c>
      <c r="F100" s="18">
        <v>0.57999999999999996</v>
      </c>
      <c r="G100" s="21">
        <v>3</v>
      </c>
      <c r="H100" s="15" t="s">
        <v>23</v>
      </c>
      <c r="I100" s="15" t="s">
        <v>15</v>
      </c>
      <c r="J100" s="15">
        <v>3</v>
      </c>
    </row>
    <row r="101" spans="1:10" ht="15.75" thickBot="1" x14ac:dyDescent="0.3">
      <c r="A101" s="51">
        <v>1300</v>
      </c>
      <c r="B101" s="52">
        <v>798</v>
      </c>
      <c r="C101" s="53">
        <f t="shared" si="3"/>
        <v>0.61384615384615382</v>
      </c>
      <c r="D101" s="54"/>
      <c r="E101" s="55"/>
      <c r="F101" s="55"/>
      <c r="G101" s="54"/>
      <c r="H101" s="52"/>
      <c r="I101" s="52"/>
      <c r="J101" s="52"/>
    </row>
    <row r="102" spans="1:10" x14ac:dyDescent="0.25">
      <c r="A102" s="56">
        <f>SUM(A3:A101)</f>
        <v>125858</v>
      </c>
      <c r="B102" s="56">
        <f>SUM(B3:B101)</f>
        <v>79686</v>
      </c>
      <c r="C102" s="70">
        <f t="shared" si="3"/>
        <v>0.63314211253952868</v>
      </c>
      <c r="D102" s="57">
        <f>SUM(D3:D100)/98</f>
        <v>13.048979591836737</v>
      </c>
      <c r="E102" s="58">
        <f>SUM(E3:E100)/98</f>
        <v>1.6229419029424634</v>
      </c>
      <c r="F102" s="58">
        <f>SUM(F3:F100)/98</f>
        <v>0.55755102040816329</v>
      </c>
      <c r="G102" s="57">
        <f>SUM(G3:G100)/98</f>
        <v>2.8724489795918369</v>
      </c>
      <c r="H102" s="59"/>
      <c r="I102" s="71">
        <v>0.93</v>
      </c>
      <c r="J102" s="73">
        <f>SUM(J3:J100)/98</f>
        <v>2.7346938775510203</v>
      </c>
    </row>
    <row r="103" spans="1:10" ht="16.5" thickBot="1" x14ac:dyDescent="0.3">
      <c r="A103" s="68">
        <f>A102/99</f>
        <v>1271.2929292929293</v>
      </c>
      <c r="B103" s="69">
        <f>B102/99</f>
        <v>804.90909090909088</v>
      </c>
      <c r="C103" s="60"/>
      <c r="D103" s="61"/>
      <c r="E103" s="60"/>
      <c r="F103" s="61"/>
      <c r="G103" s="61"/>
      <c r="H103" s="61"/>
      <c r="I103" s="72" t="s">
        <v>203</v>
      </c>
      <c r="J103" s="72" t="s">
        <v>202</v>
      </c>
    </row>
    <row r="104" spans="1:10" x14ac:dyDescent="0.25">
      <c r="A104" s="8" t="s">
        <v>199</v>
      </c>
      <c r="B104" s="8" t="s">
        <v>200</v>
      </c>
      <c r="C104" s="8" t="s">
        <v>201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AG59"/>
  <sheetViews>
    <sheetView showGridLines="0" topLeftCell="A13" workbookViewId="0">
      <selection activeCell="AK28" sqref="AK28"/>
    </sheetView>
  </sheetViews>
  <sheetFormatPr defaultColWidth="6.85546875" defaultRowHeight="12.75" customHeight="1" x14ac:dyDescent="0.25"/>
  <cols>
    <col min="1" max="1" width="4.28515625" style="62" customWidth="1"/>
    <col min="2" max="2" width="2.5703125" style="62" customWidth="1"/>
    <col min="3" max="3" width="1.140625" style="62" customWidth="1"/>
    <col min="4" max="4" width="3.140625" style="62" customWidth="1"/>
    <col min="5" max="5" width="1.42578125" style="62" customWidth="1"/>
    <col min="6" max="6" width="13.7109375" style="62" customWidth="1"/>
    <col min="7" max="7" width="2.28515625" style="63" customWidth="1"/>
    <col min="8" max="8" width="2.85546875" style="63" customWidth="1"/>
    <col min="9" max="9" width="3.140625" style="63" customWidth="1"/>
    <col min="10" max="10" width="1" style="63" customWidth="1"/>
    <col min="11" max="11" width="4.85546875" style="63" customWidth="1"/>
    <col min="12" max="12" width="2.28515625" style="63" customWidth="1"/>
    <col min="13" max="15" width="1.140625" style="63" customWidth="1"/>
    <col min="16" max="17" width="1" style="63" customWidth="1"/>
    <col min="18" max="18" width="1.140625" style="63" customWidth="1"/>
    <col min="19" max="19" width="1.42578125" style="63" customWidth="1"/>
    <col min="20" max="20" width="5.7109375" style="63" customWidth="1"/>
    <col min="21" max="21" width="1.140625" style="63" customWidth="1"/>
    <col min="22" max="22" width="2.28515625" style="63" customWidth="1"/>
    <col min="23" max="23" width="5" style="63" customWidth="1"/>
    <col min="24" max="25" width="1.140625" style="63" customWidth="1"/>
    <col min="26" max="26" width="5.140625" style="63" customWidth="1"/>
    <col min="27" max="27" width="10.28515625" style="63" bestFit="1" customWidth="1"/>
    <col min="28" max="28" width="2.28515625" style="63" customWidth="1"/>
    <col min="29" max="29" width="1.140625" style="63" customWidth="1"/>
    <col min="30" max="31" width="4.5703125" style="63" customWidth="1"/>
    <col min="32" max="32" width="12.5703125" style="63" customWidth="1"/>
    <col min="33" max="33" width="6.42578125" style="62" customWidth="1"/>
    <col min="34" max="256" width="6.85546875" style="62"/>
    <col min="257" max="257" width="4.28515625" style="62" customWidth="1"/>
    <col min="258" max="258" width="2.5703125" style="62" customWidth="1"/>
    <col min="259" max="259" width="1.140625" style="62" customWidth="1"/>
    <col min="260" max="260" width="3.140625" style="62" customWidth="1"/>
    <col min="261" max="261" width="1.42578125" style="62" customWidth="1"/>
    <col min="262" max="262" width="13.7109375" style="62" customWidth="1"/>
    <col min="263" max="263" width="2.28515625" style="62" customWidth="1"/>
    <col min="264" max="264" width="2.85546875" style="62" customWidth="1"/>
    <col min="265" max="265" width="3.140625" style="62" customWidth="1"/>
    <col min="266" max="266" width="1" style="62" customWidth="1"/>
    <col min="267" max="267" width="4.85546875" style="62" customWidth="1"/>
    <col min="268" max="268" width="2.28515625" style="62" customWidth="1"/>
    <col min="269" max="271" width="1.140625" style="62" customWidth="1"/>
    <col min="272" max="273" width="1" style="62" customWidth="1"/>
    <col min="274" max="274" width="1.140625" style="62" customWidth="1"/>
    <col min="275" max="275" width="1.42578125" style="62" customWidth="1"/>
    <col min="276" max="276" width="5.7109375" style="62" customWidth="1"/>
    <col min="277" max="277" width="1.140625" style="62" customWidth="1"/>
    <col min="278" max="278" width="2.28515625" style="62" customWidth="1"/>
    <col min="279" max="279" width="5" style="62" customWidth="1"/>
    <col min="280" max="281" width="1.140625" style="62" customWidth="1"/>
    <col min="282" max="282" width="5.140625" style="62" customWidth="1"/>
    <col min="283" max="283" width="10.28515625" style="62" bestFit="1" customWidth="1"/>
    <col min="284" max="284" width="2.28515625" style="62" customWidth="1"/>
    <col min="285" max="285" width="1.140625" style="62" customWidth="1"/>
    <col min="286" max="287" width="4.5703125" style="62" customWidth="1"/>
    <col min="288" max="288" width="12.5703125" style="62" customWidth="1"/>
    <col min="289" max="289" width="6.42578125" style="62" customWidth="1"/>
    <col min="290" max="512" width="6.85546875" style="62"/>
    <col min="513" max="513" width="4.28515625" style="62" customWidth="1"/>
    <col min="514" max="514" width="2.5703125" style="62" customWidth="1"/>
    <col min="515" max="515" width="1.140625" style="62" customWidth="1"/>
    <col min="516" max="516" width="3.140625" style="62" customWidth="1"/>
    <col min="517" max="517" width="1.42578125" style="62" customWidth="1"/>
    <col min="518" max="518" width="13.7109375" style="62" customWidth="1"/>
    <col min="519" max="519" width="2.28515625" style="62" customWidth="1"/>
    <col min="520" max="520" width="2.85546875" style="62" customWidth="1"/>
    <col min="521" max="521" width="3.140625" style="62" customWidth="1"/>
    <col min="522" max="522" width="1" style="62" customWidth="1"/>
    <col min="523" max="523" width="4.85546875" style="62" customWidth="1"/>
    <col min="524" max="524" width="2.28515625" style="62" customWidth="1"/>
    <col min="525" max="527" width="1.140625" style="62" customWidth="1"/>
    <col min="528" max="529" width="1" style="62" customWidth="1"/>
    <col min="530" max="530" width="1.140625" style="62" customWidth="1"/>
    <col min="531" max="531" width="1.42578125" style="62" customWidth="1"/>
    <col min="532" max="532" width="5.7109375" style="62" customWidth="1"/>
    <col min="533" max="533" width="1.140625" style="62" customWidth="1"/>
    <col min="534" max="534" width="2.28515625" style="62" customWidth="1"/>
    <col min="535" max="535" width="5" style="62" customWidth="1"/>
    <col min="536" max="537" width="1.140625" style="62" customWidth="1"/>
    <col min="538" max="538" width="5.140625" style="62" customWidth="1"/>
    <col min="539" max="539" width="10.28515625" style="62" bestFit="1" customWidth="1"/>
    <col min="540" max="540" width="2.28515625" style="62" customWidth="1"/>
    <col min="541" max="541" width="1.140625" style="62" customWidth="1"/>
    <col min="542" max="543" width="4.5703125" style="62" customWidth="1"/>
    <col min="544" max="544" width="12.5703125" style="62" customWidth="1"/>
    <col min="545" max="545" width="6.42578125" style="62" customWidth="1"/>
    <col min="546" max="768" width="6.85546875" style="62"/>
    <col min="769" max="769" width="4.28515625" style="62" customWidth="1"/>
    <col min="770" max="770" width="2.5703125" style="62" customWidth="1"/>
    <col min="771" max="771" width="1.140625" style="62" customWidth="1"/>
    <col min="772" max="772" width="3.140625" style="62" customWidth="1"/>
    <col min="773" max="773" width="1.42578125" style="62" customWidth="1"/>
    <col min="774" max="774" width="13.7109375" style="62" customWidth="1"/>
    <col min="775" max="775" width="2.28515625" style="62" customWidth="1"/>
    <col min="776" max="776" width="2.85546875" style="62" customWidth="1"/>
    <col min="777" max="777" width="3.140625" style="62" customWidth="1"/>
    <col min="778" max="778" width="1" style="62" customWidth="1"/>
    <col min="779" max="779" width="4.85546875" style="62" customWidth="1"/>
    <col min="780" max="780" width="2.28515625" style="62" customWidth="1"/>
    <col min="781" max="783" width="1.140625" style="62" customWidth="1"/>
    <col min="784" max="785" width="1" style="62" customWidth="1"/>
    <col min="786" max="786" width="1.140625" style="62" customWidth="1"/>
    <col min="787" max="787" width="1.42578125" style="62" customWidth="1"/>
    <col min="788" max="788" width="5.7109375" style="62" customWidth="1"/>
    <col min="789" max="789" width="1.140625" style="62" customWidth="1"/>
    <col min="790" max="790" width="2.28515625" style="62" customWidth="1"/>
    <col min="791" max="791" width="5" style="62" customWidth="1"/>
    <col min="792" max="793" width="1.140625" style="62" customWidth="1"/>
    <col min="794" max="794" width="5.140625" style="62" customWidth="1"/>
    <col min="795" max="795" width="10.28515625" style="62" bestFit="1" customWidth="1"/>
    <col min="796" max="796" width="2.28515625" style="62" customWidth="1"/>
    <col min="797" max="797" width="1.140625" style="62" customWidth="1"/>
    <col min="798" max="799" width="4.5703125" style="62" customWidth="1"/>
    <col min="800" max="800" width="12.5703125" style="62" customWidth="1"/>
    <col min="801" max="801" width="6.42578125" style="62" customWidth="1"/>
    <col min="802" max="1024" width="6.85546875" style="62"/>
    <col min="1025" max="1025" width="4.28515625" style="62" customWidth="1"/>
    <col min="1026" max="1026" width="2.5703125" style="62" customWidth="1"/>
    <col min="1027" max="1027" width="1.140625" style="62" customWidth="1"/>
    <col min="1028" max="1028" width="3.140625" style="62" customWidth="1"/>
    <col min="1029" max="1029" width="1.42578125" style="62" customWidth="1"/>
    <col min="1030" max="1030" width="13.7109375" style="62" customWidth="1"/>
    <col min="1031" max="1031" width="2.28515625" style="62" customWidth="1"/>
    <col min="1032" max="1032" width="2.85546875" style="62" customWidth="1"/>
    <col min="1033" max="1033" width="3.140625" style="62" customWidth="1"/>
    <col min="1034" max="1034" width="1" style="62" customWidth="1"/>
    <col min="1035" max="1035" width="4.85546875" style="62" customWidth="1"/>
    <col min="1036" max="1036" width="2.28515625" style="62" customWidth="1"/>
    <col min="1037" max="1039" width="1.140625" style="62" customWidth="1"/>
    <col min="1040" max="1041" width="1" style="62" customWidth="1"/>
    <col min="1042" max="1042" width="1.140625" style="62" customWidth="1"/>
    <col min="1043" max="1043" width="1.42578125" style="62" customWidth="1"/>
    <col min="1044" max="1044" width="5.7109375" style="62" customWidth="1"/>
    <col min="1045" max="1045" width="1.140625" style="62" customWidth="1"/>
    <col min="1046" max="1046" width="2.28515625" style="62" customWidth="1"/>
    <col min="1047" max="1047" width="5" style="62" customWidth="1"/>
    <col min="1048" max="1049" width="1.140625" style="62" customWidth="1"/>
    <col min="1050" max="1050" width="5.140625" style="62" customWidth="1"/>
    <col min="1051" max="1051" width="10.28515625" style="62" bestFit="1" customWidth="1"/>
    <col min="1052" max="1052" width="2.28515625" style="62" customWidth="1"/>
    <col min="1053" max="1053" width="1.140625" style="62" customWidth="1"/>
    <col min="1054" max="1055" width="4.5703125" style="62" customWidth="1"/>
    <col min="1056" max="1056" width="12.5703125" style="62" customWidth="1"/>
    <col min="1057" max="1057" width="6.42578125" style="62" customWidth="1"/>
    <col min="1058" max="1280" width="6.85546875" style="62"/>
    <col min="1281" max="1281" width="4.28515625" style="62" customWidth="1"/>
    <col min="1282" max="1282" width="2.5703125" style="62" customWidth="1"/>
    <col min="1283" max="1283" width="1.140625" style="62" customWidth="1"/>
    <col min="1284" max="1284" width="3.140625" style="62" customWidth="1"/>
    <col min="1285" max="1285" width="1.42578125" style="62" customWidth="1"/>
    <col min="1286" max="1286" width="13.7109375" style="62" customWidth="1"/>
    <col min="1287" max="1287" width="2.28515625" style="62" customWidth="1"/>
    <col min="1288" max="1288" width="2.85546875" style="62" customWidth="1"/>
    <col min="1289" max="1289" width="3.140625" style="62" customWidth="1"/>
    <col min="1290" max="1290" width="1" style="62" customWidth="1"/>
    <col min="1291" max="1291" width="4.85546875" style="62" customWidth="1"/>
    <col min="1292" max="1292" width="2.28515625" style="62" customWidth="1"/>
    <col min="1293" max="1295" width="1.140625" style="62" customWidth="1"/>
    <col min="1296" max="1297" width="1" style="62" customWidth="1"/>
    <col min="1298" max="1298" width="1.140625" style="62" customWidth="1"/>
    <col min="1299" max="1299" width="1.42578125" style="62" customWidth="1"/>
    <col min="1300" max="1300" width="5.7109375" style="62" customWidth="1"/>
    <col min="1301" max="1301" width="1.140625" style="62" customWidth="1"/>
    <col min="1302" max="1302" width="2.28515625" style="62" customWidth="1"/>
    <col min="1303" max="1303" width="5" style="62" customWidth="1"/>
    <col min="1304" max="1305" width="1.140625" style="62" customWidth="1"/>
    <col min="1306" max="1306" width="5.140625" style="62" customWidth="1"/>
    <col min="1307" max="1307" width="10.28515625" style="62" bestFit="1" customWidth="1"/>
    <col min="1308" max="1308" width="2.28515625" style="62" customWidth="1"/>
    <col min="1309" max="1309" width="1.140625" style="62" customWidth="1"/>
    <col min="1310" max="1311" width="4.5703125" style="62" customWidth="1"/>
    <col min="1312" max="1312" width="12.5703125" style="62" customWidth="1"/>
    <col min="1313" max="1313" width="6.42578125" style="62" customWidth="1"/>
    <col min="1314" max="1536" width="6.85546875" style="62"/>
    <col min="1537" max="1537" width="4.28515625" style="62" customWidth="1"/>
    <col min="1538" max="1538" width="2.5703125" style="62" customWidth="1"/>
    <col min="1539" max="1539" width="1.140625" style="62" customWidth="1"/>
    <col min="1540" max="1540" width="3.140625" style="62" customWidth="1"/>
    <col min="1541" max="1541" width="1.42578125" style="62" customWidth="1"/>
    <col min="1542" max="1542" width="13.7109375" style="62" customWidth="1"/>
    <col min="1543" max="1543" width="2.28515625" style="62" customWidth="1"/>
    <col min="1544" max="1544" width="2.85546875" style="62" customWidth="1"/>
    <col min="1545" max="1545" width="3.140625" style="62" customWidth="1"/>
    <col min="1546" max="1546" width="1" style="62" customWidth="1"/>
    <col min="1547" max="1547" width="4.85546875" style="62" customWidth="1"/>
    <col min="1548" max="1548" width="2.28515625" style="62" customWidth="1"/>
    <col min="1549" max="1551" width="1.140625" style="62" customWidth="1"/>
    <col min="1552" max="1553" width="1" style="62" customWidth="1"/>
    <col min="1554" max="1554" width="1.140625" style="62" customWidth="1"/>
    <col min="1555" max="1555" width="1.42578125" style="62" customWidth="1"/>
    <col min="1556" max="1556" width="5.7109375" style="62" customWidth="1"/>
    <col min="1557" max="1557" width="1.140625" style="62" customWidth="1"/>
    <col min="1558" max="1558" width="2.28515625" style="62" customWidth="1"/>
    <col min="1559" max="1559" width="5" style="62" customWidth="1"/>
    <col min="1560" max="1561" width="1.140625" style="62" customWidth="1"/>
    <col min="1562" max="1562" width="5.140625" style="62" customWidth="1"/>
    <col min="1563" max="1563" width="10.28515625" style="62" bestFit="1" customWidth="1"/>
    <col min="1564" max="1564" width="2.28515625" style="62" customWidth="1"/>
    <col min="1565" max="1565" width="1.140625" style="62" customWidth="1"/>
    <col min="1566" max="1567" width="4.5703125" style="62" customWidth="1"/>
    <col min="1568" max="1568" width="12.5703125" style="62" customWidth="1"/>
    <col min="1569" max="1569" width="6.42578125" style="62" customWidth="1"/>
    <col min="1570" max="1792" width="6.85546875" style="62"/>
    <col min="1793" max="1793" width="4.28515625" style="62" customWidth="1"/>
    <col min="1794" max="1794" width="2.5703125" style="62" customWidth="1"/>
    <col min="1795" max="1795" width="1.140625" style="62" customWidth="1"/>
    <col min="1796" max="1796" width="3.140625" style="62" customWidth="1"/>
    <col min="1797" max="1797" width="1.42578125" style="62" customWidth="1"/>
    <col min="1798" max="1798" width="13.7109375" style="62" customWidth="1"/>
    <col min="1799" max="1799" width="2.28515625" style="62" customWidth="1"/>
    <col min="1800" max="1800" width="2.85546875" style="62" customWidth="1"/>
    <col min="1801" max="1801" width="3.140625" style="62" customWidth="1"/>
    <col min="1802" max="1802" width="1" style="62" customWidth="1"/>
    <col min="1803" max="1803" width="4.85546875" style="62" customWidth="1"/>
    <col min="1804" max="1804" width="2.28515625" style="62" customWidth="1"/>
    <col min="1805" max="1807" width="1.140625" style="62" customWidth="1"/>
    <col min="1808" max="1809" width="1" style="62" customWidth="1"/>
    <col min="1810" max="1810" width="1.140625" style="62" customWidth="1"/>
    <col min="1811" max="1811" width="1.42578125" style="62" customWidth="1"/>
    <col min="1812" max="1812" width="5.7109375" style="62" customWidth="1"/>
    <col min="1813" max="1813" width="1.140625" style="62" customWidth="1"/>
    <col min="1814" max="1814" width="2.28515625" style="62" customWidth="1"/>
    <col min="1815" max="1815" width="5" style="62" customWidth="1"/>
    <col min="1816" max="1817" width="1.140625" style="62" customWidth="1"/>
    <col min="1818" max="1818" width="5.140625" style="62" customWidth="1"/>
    <col min="1819" max="1819" width="10.28515625" style="62" bestFit="1" customWidth="1"/>
    <col min="1820" max="1820" width="2.28515625" style="62" customWidth="1"/>
    <col min="1821" max="1821" width="1.140625" style="62" customWidth="1"/>
    <col min="1822" max="1823" width="4.5703125" style="62" customWidth="1"/>
    <col min="1824" max="1824" width="12.5703125" style="62" customWidth="1"/>
    <col min="1825" max="1825" width="6.42578125" style="62" customWidth="1"/>
    <col min="1826" max="2048" width="6.85546875" style="62"/>
    <col min="2049" max="2049" width="4.28515625" style="62" customWidth="1"/>
    <col min="2050" max="2050" width="2.5703125" style="62" customWidth="1"/>
    <col min="2051" max="2051" width="1.140625" style="62" customWidth="1"/>
    <col min="2052" max="2052" width="3.140625" style="62" customWidth="1"/>
    <col min="2053" max="2053" width="1.42578125" style="62" customWidth="1"/>
    <col min="2054" max="2054" width="13.7109375" style="62" customWidth="1"/>
    <col min="2055" max="2055" width="2.28515625" style="62" customWidth="1"/>
    <col min="2056" max="2056" width="2.85546875" style="62" customWidth="1"/>
    <col min="2057" max="2057" width="3.140625" style="62" customWidth="1"/>
    <col min="2058" max="2058" width="1" style="62" customWidth="1"/>
    <col min="2059" max="2059" width="4.85546875" style="62" customWidth="1"/>
    <col min="2060" max="2060" width="2.28515625" style="62" customWidth="1"/>
    <col min="2061" max="2063" width="1.140625" style="62" customWidth="1"/>
    <col min="2064" max="2065" width="1" style="62" customWidth="1"/>
    <col min="2066" max="2066" width="1.140625" style="62" customWidth="1"/>
    <col min="2067" max="2067" width="1.42578125" style="62" customWidth="1"/>
    <col min="2068" max="2068" width="5.7109375" style="62" customWidth="1"/>
    <col min="2069" max="2069" width="1.140625" style="62" customWidth="1"/>
    <col min="2070" max="2070" width="2.28515625" style="62" customWidth="1"/>
    <col min="2071" max="2071" width="5" style="62" customWidth="1"/>
    <col min="2072" max="2073" width="1.140625" style="62" customWidth="1"/>
    <col min="2074" max="2074" width="5.140625" style="62" customWidth="1"/>
    <col min="2075" max="2075" width="10.28515625" style="62" bestFit="1" customWidth="1"/>
    <col min="2076" max="2076" width="2.28515625" style="62" customWidth="1"/>
    <col min="2077" max="2077" width="1.140625" style="62" customWidth="1"/>
    <col min="2078" max="2079" width="4.5703125" style="62" customWidth="1"/>
    <col min="2080" max="2080" width="12.5703125" style="62" customWidth="1"/>
    <col min="2081" max="2081" width="6.42578125" style="62" customWidth="1"/>
    <col min="2082" max="2304" width="6.85546875" style="62"/>
    <col min="2305" max="2305" width="4.28515625" style="62" customWidth="1"/>
    <col min="2306" max="2306" width="2.5703125" style="62" customWidth="1"/>
    <col min="2307" max="2307" width="1.140625" style="62" customWidth="1"/>
    <col min="2308" max="2308" width="3.140625" style="62" customWidth="1"/>
    <col min="2309" max="2309" width="1.42578125" style="62" customWidth="1"/>
    <col min="2310" max="2310" width="13.7109375" style="62" customWidth="1"/>
    <col min="2311" max="2311" width="2.28515625" style="62" customWidth="1"/>
    <col min="2312" max="2312" width="2.85546875" style="62" customWidth="1"/>
    <col min="2313" max="2313" width="3.140625" style="62" customWidth="1"/>
    <col min="2314" max="2314" width="1" style="62" customWidth="1"/>
    <col min="2315" max="2315" width="4.85546875" style="62" customWidth="1"/>
    <col min="2316" max="2316" width="2.28515625" style="62" customWidth="1"/>
    <col min="2317" max="2319" width="1.140625" style="62" customWidth="1"/>
    <col min="2320" max="2321" width="1" style="62" customWidth="1"/>
    <col min="2322" max="2322" width="1.140625" style="62" customWidth="1"/>
    <col min="2323" max="2323" width="1.42578125" style="62" customWidth="1"/>
    <col min="2324" max="2324" width="5.7109375" style="62" customWidth="1"/>
    <col min="2325" max="2325" width="1.140625" style="62" customWidth="1"/>
    <col min="2326" max="2326" width="2.28515625" style="62" customWidth="1"/>
    <col min="2327" max="2327" width="5" style="62" customWidth="1"/>
    <col min="2328" max="2329" width="1.140625" style="62" customWidth="1"/>
    <col min="2330" max="2330" width="5.140625" style="62" customWidth="1"/>
    <col min="2331" max="2331" width="10.28515625" style="62" bestFit="1" customWidth="1"/>
    <col min="2332" max="2332" width="2.28515625" style="62" customWidth="1"/>
    <col min="2333" max="2333" width="1.140625" style="62" customWidth="1"/>
    <col min="2334" max="2335" width="4.5703125" style="62" customWidth="1"/>
    <col min="2336" max="2336" width="12.5703125" style="62" customWidth="1"/>
    <col min="2337" max="2337" width="6.42578125" style="62" customWidth="1"/>
    <col min="2338" max="2560" width="6.85546875" style="62"/>
    <col min="2561" max="2561" width="4.28515625" style="62" customWidth="1"/>
    <col min="2562" max="2562" width="2.5703125" style="62" customWidth="1"/>
    <col min="2563" max="2563" width="1.140625" style="62" customWidth="1"/>
    <col min="2564" max="2564" width="3.140625" style="62" customWidth="1"/>
    <col min="2565" max="2565" width="1.42578125" style="62" customWidth="1"/>
    <col min="2566" max="2566" width="13.7109375" style="62" customWidth="1"/>
    <col min="2567" max="2567" width="2.28515625" style="62" customWidth="1"/>
    <col min="2568" max="2568" width="2.85546875" style="62" customWidth="1"/>
    <col min="2569" max="2569" width="3.140625" style="62" customWidth="1"/>
    <col min="2570" max="2570" width="1" style="62" customWidth="1"/>
    <col min="2571" max="2571" width="4.85546875" style="62" customWidth="1"/>
    <col min="2572" max="2572" width="2.28515625" style="62" customWidth="1"/>
    <col min="2573" max="2575" width="1.140625" style="62" customWidth="1"/>
    <col min="2576" max="2577" width="1" style="62" customWidth="1"/>
    <col min="2578" max="2578" width="1.140625" style="62" customWidth="1"/>
    <col min="2579" max="2579" width="1.42578125" style="62" customWidth="1"/>
    <col min="2580" max="2580" width="5.7109375" style="62" customWidth="1"/>
    <col min="2581" max="2581" width="1.140625" style="62" customWidth="1"/>
    <col min="2582" max="2582" width="2.28515625" style="62" customWidth="1"/>
    <col min="2583" max="2583" width="5" style="62" customWidth="1"/>
    <col min="2584" max="2585" width="1.140625" style="62" customWidth="1"/>
    <col min="2586" max="2586" width="5.140625" style="62" customWidth="1"/>
    <col min="2587" max="2587" width="10.28515625" style="62" bestFit="1" customWidth="1"/>
    <col min="2588" max="2588" width="2.28515625" style="62" customWidth="1"/>
    <col min="2589" max="2589" width="1.140625" style="62" customWidth="1"/>
    <col min="2590" max="2591" width="4.5703125" style="62" customWidth="1"/>
    <col min="2592" max="2592" width="12.5703125" style="62" customWidth="1"/>
    <col min="2593" max="2593" width="6.42578125" style="62" customWidth="1"/>
    <col min="2594" max="2816" width="6.85546875" style="62"/>
    <col min="2817" max="2817" width="4.28515625" style="62" customWidth="1"/>
    <col min="2818" max="2818" width="2.5703125" style="62" customWidth="1"/>
    <col min="2819" max="2819" width="1.140625" style="62" customWidth="1"/>
    <col min="2820" max="2820" width="3.140625" style="62" customWidth="1"/>
    <col min="2821" max="2821" width="1.42578125" style="62" customWidth="1"/>
    <col min="2822" max="2822" width="13.7109375" style="62" customWidth="1"/>
    <col min="2823" max="2823" width="2.28515625" style="62" customWidth="1"/>
    <col min="2824" max="2824" width="2.85546875" style="62" customWidth="1"/>
    <col min="2825" max="2825" width="3.140625" style="62" customWidth="1"/>
    <col min="2826" max="2826" width="1" style="62" customWidth="1"/>
    <col min="2827" max="2827" width="4.85546875" style="62" customWidth="1"/>
    <col min="2828" max="2828" width="2.28515625" style="62" customWidth="1"/>
    <col min="2829" max="2831" width="1.140625" style="62" customWidth="1"/>
    <col min="2832" max="2833" width="1" style="62" customWidth="1"/>
    <col min="2834" max="2834" width="1.140625" style="62" customWidth="1"/>
    <col min="2835" max="2835" width="1.42578125" style="62" customWidth="1"/>
    <col min="2836" max="2836" width="5.7109375" style="62" customWidth="1"/>
    <col min="2837" max="2837" width="1.140625" style="62" customWidth="1"/>
    <col min="2838" max="2838" width="2.28515625" style="62" customWidth="1"/>
    <col min="2839" max="2839" width="5" style="62" customWidth="1"/>
    <col min="2840" max="2841" width="1.140625" style="62" customWidth="1"/>
    <col min="2842" max="2842" width="5.140625" style="62" customWidth="1"/>
    <col min="2843" max="2843" width="10.28515625" style="62" bestFit="1" customWidth="1"/>
    <col min="2844" max="2844" width="2.28515625" style="62" customWidth="1"/>
    <col min="2845" max="2845" width="1.140625" style="62" customWidth="1"/>
    <col min="2846" max="2847" width="4.5703125" style="62" customWidth="1"/>
    <col min="2848" max="2848" width="12.5703125" style="62" customWidth="1"/>
    <col min="2849" max="2849" width="6.42578125" style="62" customWidth="1"/>
    <col min="2850" max="3072" width="6.85546875" style="62"/>
    <col min="3073" max="3073" width="4.28515625" style="62" customWidth="1"/>
    <col min="3074" max="3074" width="2.5703125" style="62" customWidth="1"/>
    <col min="3075" max="3075" width="1.140625" style="62" customWidth="1"/>
    <col min="3076" max="3076" width="3.140625" style="62" customWidth="1"/>
    <col min="3077" max="3077" width="1.42578125" style="62" customWidth="1"/>
    <col min="3078" max="3078" width="13.7109375" style="62" customWidth="1"/>
    <col min="3079" max="3079" width="2.28515625" style="62" customWidth="1"/>
    <col min="3080" max="3080" width="2.85546875" style="62" customWidth="1"/>
    <col min="3081" max="3081" width="3.140625" style="62" customWidth="1"/>
    <col min="3082" max="3082" width="1" style="62" customWidth="1"/>
    <col min="3083" max="3083" width="4.85546875" style="62" customWidth="1"/>
    <col min="3084" max="3084" width="2.28515625" style="62" customWidth="1"/>
    <col min="3085" max="3087" width="1.140625" style="62" customWidth="1"/>
    <col min="3088" max="3089" width="1" style="62" customWidth="1"/>
    <col min="3090" max="3090" width="1.140625" style="62" customWidth="1"/>
    <col min="3091" max="3091" width="1.42578125" style="62" customWidth="1"/>
    <col min="3092" max="3092" width="5.7109375" style="62" customWidth="1"/>
    <col min="3093" max="3093" width="1.140625" style="62" customWidth="1"/>
    <col min="3094" max="3094" width="2.28515625" style="62" customWidth="1"/>
    <col min="3095" max="3095" width="5" style="62" customWidth="1"/>
    <col min="3096" max="3097" width="1.140625" style="62" customWidth="1"/>
    <col min="3098" max="3098" width="5.140625" style="62" customWidth="1"/>
    <col min="3099" max="3099" width="10.28515625" style="62" bestFit="1" customWidth="1"/>
    <col min="3100" max="3100" width="2.28515625" style="62" customWidth="1"/>
    <col min="3101" max="3101" width="1.140625" style="62" customWidth="1"/>
    <col min="3102" max="3103" width="4.5703125" style="62" customWidth="1"/>
    <col min="3104" max="3104" width="12.5703125" style="62" customWidth="1"/>
    <col min="3105" max="3105" width="6.42578125" style="62" customWidth="1"/>
    <col min="3106" max="3328" width="6.85546875" style="62"/>
    <col min="3329" max="3329" width="4.28515625" style="62" customWidth="1"/>
    <col min="3330" max="3330" width="2.5703125" style="62" customWidth="1"/>
    <col min="3331" max="3331" width="1.140625" style="62" customWidth="1"/>
    <col min="3332" max="3332" width="3.140625" style="62" customWidth="1"/>
    <col min="3333" max="3333" width="1.42578125" style="62" customWidth="1"/>
    <col min="3334" max="3334" width="13.7109375" style="62" customWidth="1"/>
    <col min="3335" max="3335" width="2.28515625" style="62" customWidth="1"/>
    <col min="3336" max="3336" width="2.85546875" style="62" customWidth="1"/>
    <col min="3337" max="3337" width="3.140625" style="62" customWidth="1"/>
    <col min="3338" max="3338" width="1" style="62" customWidth="1"/>
    <col min="3339" max="3339" width="4.85546875" style="62" customWidth="1"/>
    <col min="3340" max="3340" width="2.28515625" style="62" customWidth="1"/>
    <col min="3341" max="3343" width="1.140625" style="62" customWidth="1"/>
    <col min="3344" max="3345" width="1" style="62" customWidth="1"/>
    <col min="3346" max="3346" width="1.140625" style="62" customWidth="1"/>
    <col min="3347" max="3347" width="1.42578125" style="62" customWidth="1"/>
    <col min="3348" max="3348" width="5.7109375" style="62" customWidth="1"/>
    <col min="3349" max="3349" width="1.140625" style="62" customWidth="1"/>
    <col min="3350" max="3350" width="2.28515625" style="62" customWidth="1"/>
    <col min="3351" max="3351" width="5" style="62" customWidth="1"/>
    <col min="3352" max="3353" width="1.140625" style="62" customWidth="1"/>
    <col min="3354" max="3354" width="5.140625" style="62" customWidth="1"/>
    <col min="3355" max="3355" width="10.28515625" style="62" bestFit="1" customWidth="1"/>
    <col min="3356" max="3356" width="2.28515625" style="62" customWidth="1"/>
    <col min="3357" max="3357" width="1.140625" style="62" customWidth="1"/>
    <col min="3358" max="3359" width="4.5703125" style="62" customWidth="1"/>
    <col min="3360" max="3360" width="12.5703125" style="62" customWidth="1"/>
    <col min="3361" max="3361" width="6.42578125" style="62" customWidth="1"/>
    <col min="3362" max="3584" width="6.85546875" style="62"/>
    <col min="3585" max="3585" width="4.28515625" style="62" customWidth="1"/>
    <col min="3586" max="3586" width="2.5703125" style="62" customWidth="1"/>
    <col min="3587" max="3587" width="1.140625" style="62" customWidth="1"/>
    <col min="3588" max="3588" width="3.140625" style="62" customWidth="1"/>
    <col min="3589" max="3589" width="1.42578125" style="62" customWidth="1"/>
    <col min="3590" max="3590" width="13.7109375" style="62" customWidth="1"/>
    <col min="3591" max="3591" width="2.28515625" style="62" customWidth="1"/>
    <col min="3592" max="3592" width="2.85546875" style="62" customWidth="1"/>
    <col min="3593" max="3593" width="3.140625" style="62" customWidth="1"/>
    <col min="3594" max="3594" width="1" style="62" customWidth="1"/>
    <col min="3595" max="3595" width="4.85546875" style="62" customWidth="1"/>
    <col min="3596" max="3596" width="2.28515625" style="62" customWidth="1"/>
    <col min="3597" max="3599" width="1.140625" style="62" customWidth="1"/>
    <col min="3600" max="3601" width="1" style="62" customWidth="1"/>
    <col min="3602" max="3602" width="1.140625" style="62" customWidth="1"/>
    <col min="3603" max="3603" width="1.42578125" style="62" customWidth="1"/>
    <col min="3604" max="3604" width="5.7109375" style="62" customWidth="1"/>
    <col min="3605" max="3605" width="1.140625" style="62" customWidth="1"/>
    <col min="3606" max="3606" width="2.28515625" style="62" customWidth="1"/>
    <col min="3607" max="3607" width="5" style="62" customWidth="1"/>
    <col min="3608" max="3609" width="1.140625" style="62" customWidth="1"/>
    <col min="3610" max="3610" width="5.140625" style="62" customWidth="1"/>
    <col min="3611" max="3611" width="10.28515625" style="62" bestFit="1" customWidth="1"/>
    <col min="3612" max="3612" width="2.28515625" style="62" customWidth="1"/>
    <col min="3613" max="3613" width="1.140625" style="62" customWidth="1"/>
    <col min="3614" max="3615" width="4.5703125" style="62" customWidth="1"/>
    <col min="3616" max="3616" width="12.5703125" style="62" customWidth="1"/>
    <col min="3617" max="3617" width="6.42578125" style="62" customWidth="1"/>
    <col min="3618" max="3840" width="6.85546875" style="62"/>
    <col min="3841" max="3841" width="4.28515625" style="62" customWidth="1"/>
    <col min="3842" max="3842" width="2.5703125" style="62" customWidth="1"/>
    <col min="3843" max="3843" width="1.140625" style="62" customWidth="1"/>
    <col min="3844" max="3844" width="3.140625" style="62" customWidth="1"/>
    <col min="3845" max="3845" width="1.42578125" style="62" customWidth="1"/>
    <col min="3846" max="3846" width="13.7109375" style="62" customWidth="1"/>
    <col min="3847" max="3847" width="2.28515625" style="62" customWidth="1"/>
    <col min="3848" max="3848" width="2.85546875" style="62" customWidth="1"/>
    <col min="3849" max="3849" width="3.140625" style="62" customWidth="1"/>
    <col min="3850" max="3850" width="1" style="62" customWidth="1"/>
    <col min="3851" max="3851" width="4.85546875" style="62" customWidth="1"/>
    <col min="3852" max="3852" width="2.28515625" style="62" customWidth="1"/>
    <col min="3853" max="3855" width="1.140625" style="62" customWidth="1"/>
    <col min="3856" max="3857" width="1" style="62" customWidth="1"/>
    <col min="3858" max="3858" width="1.140625" style="62" customWidth="1"/>
    <col min="3859" max="3859" width="1.42578125" style="62" customWidth="1"/>
    <col min="3860" max="3860" width="5.7109375" style="62" customWidth="1"/>
    <col min="3861" max="3861" width="1.140625" style="62" customWidth="1"/>
    <col min="3862" max="3862" width="2.28515625" style="62" customWidth="1"/>
    <col min="3863" max="3863" width="5" style="62" customWidth="1"/>
    <col min="3864" max="3865" width="1.140625" style="62" customWidth="1"/>
    <col min="3866" max="3866" width="5.140625" style="62" customWidth="1"/>
    <col min="3867" max="3867" width="10.28515625" style="62" bestFit="1" customWidth="1"/>
    <col min="3868" max="3868" width="2.28515625" style="62" customWidth="1"/>
    <col min="3869" max="3869" width="1.140625" style="62" customWidth="1"/>
    <col min="3870" max="3871" width="4.5703125" style="62" customWidth="1"/>
    <col min="3872" max="3872" width="12.5703125" style="62" customWidth="1"/>
    <col min="3873" max="3873" width="6.42578125" style="62" customWidth="1"/>
    <col min="3874" max="4096" width="6.85546875" style="62"/>
    <col min="4097" max="4097" width="4.28515625" style="62" customWidth="1"/>
    <col min="4098" max="4098" width="2.5703125" style="62" customWidth="1"/>
    <col min="4099" max="4099" width="1.140625" style="62" customWidth="1"/>
    <col min="4100" max="4100" width="3.140625" style="62" customWidth="1"/>
    <col min="4101" max="4101" width="1.42578125" style="62" customWidth="1"/>
    <col min="4102" max="4102" width="13.7109375" style="62" customWidth="1"/>
    <col min="4103" max="4103" width="2.28515625" style="62" customWidth="1"/>
    <col min="4104" max="4104" width="2.85546875" style="62" customWidth="1"/>
    <col min="4105" max="4105" width="3.140625" style="62" customWidth="1"/>
    <col min="4106" max="4106" width="1" style="62" customWidth="1"/>
    <col min="4107" max="4107" width="4.85546875" style="62" customWidth="1"/>
    <col min="4108" max="4108" width="2.28515625" style="62" customWidth="1"/>
    <col min="4109" max="4111" width="1.140625" style="62" customWidth="1"/>
    <col min="4112" max="4113" width="1" style="62" customWidth="1"/>
    <col min="4114" max="4114" width="1.140625" style="62" customWidth="1"/>
    <col min="4115" max="4115" width="1.42578125" style="62" customWidth="1"/>
    <col min="4116" max="4116" width="5.7109375" style="62" customWidth="1"/>
    <col min="4117" max="4117" width="1.140625" style="62" customWidth="1"/>
    <col min="4118" max="4118" width="2.28515625" style="62" customWidth="1"/>
    <col min="4119" max="4119" width="5" style="62" customWidth="1"/>
    <col min="4120" max="4121" width="1.140625" style="62" customWidth="1"/>
    <col min="4122" max="4122" width="5.140625" style="62" customWidth="1"/>
    <col min="4123" max="4123" width="10.28515625" style="62" bestFit="1" customWidth="1"/>
    <col min="4124" max="4124" width="2.28515625" style="62" customWidth="1"/>
    <col min="4125" max="4125" width="1.140625" style="62" customWidth="1"/>
    <col min="4126" max="4127" width="4.5703125" style="62" customWidth="1"/>
    <col min="4128" max="4128" width="12.5703125" style="62" customWidth="1"/>
    <col min="4129" max="4129" width="6.42578125" style="62" customWidth="1"/>
    <col min="4130" max="4352" width="6.85546875" style="62"/>
    <col min="4353" max="4353" width="4.28515625" style="62" customWidth="1"/>
    <col min="4354" max="4354" width="2.5703125" style="62" customWidth="1"/>
    <col min="4355" max="4355" width="1.140625" style="62" customWidth="1"/>
    <col min="4356" max="4356" width="3.140625" style="62" customWidth="1"/>
    <col min="4357" max="4357" width="1.42578125" style="62" customWidth="1"/>
    <col min="4358" max="4358" width="13.7109375" style="62" customWidth="1"/>
    <col min="4359" max="4359" width="2.28515625" style="62" customWidth="1"/>
    <col min="4360" max="4360" width="2.85546875" style="62" customWidth="1"/>
    <col min="4361" max="4361" width="3.140625" style="62" customWidth="1"/>
    <col min="4362" max="4362" width="1" style="62" customWidth="1"/>
    <col min="4363" max="4363" width="4.85546875" style="62" customWidth="1"/>
    <col min="4364" max="4364" width="2.28515625" style="62" customWidth="1"/>
    <col min="4365" max="4367" width="1.140625" style="62" customWidth="1"/>
    <col min="4368" max="4369" width="1" style="62" customWidth="1"/>
    <col min="4370" max="4370" width="1.140625" style="62" customWidth="1"/>
    <col min="4371" max="4371" width="1.42578125" style="62" customWidth="1"/>
    <col min="4372" max="4372" width="5.7109375" style="62" customWidth="1"/>
    <col min="4373" max="4373" width="1.140625" style="62" customWidth="1"/>
    <col min="4374" max="4374" width="2.28515625" style="62" customWidth="1"/>
    <col min="4375" max="4375" width="5" style="62" customWidth="1"/>
    <col min="4376" max="4377" width="1.140625" style="62" customWidth="1"/>
    <col min="4378" max="4378" width="5.140625" style="62" customWidth="1"/>
    <col min="4379" max="4379" width="10.28515625" style="62" bestFit="1" customWidth="1"/>
    <col min="4380" max="4380" width="2.28515625" style="62" customWidth="1"/>
    <col min="4381" max="4381" width="1.140625" style="62" customWidth="1"/>
    <col min="4382" max="4383" width="4.5703125" style="62" customWidth="1"/>
    <col min="4384" max="4384" width="12.5703125" style="62" customWidth="1"/>
    <col min="4385" max="4385" width="6.42578125" style="62" customWidth="1"/>
    <col min="4386" max="4608" width="6.85546875" style="62"/>
    <col min="4609" max="4609" width="4.28515625" style="62" customWidth="1"/>
    <col min="4610" max="4610" width="2.5703125" style="62" customWidth="1"/>
    <col min="4611" max="4611" width="1.140625" style="62" customWidth="1"/>
    <col min="4612" max="4612" width="3.140625" style="62" customWidth="1"/>
    <col min="4613" max="4613" width="1.42578125" style="62" customWidth="1"/>
    <col min="4614" max="4614" width="13.7109375" style="62" customWidth="1"/>
    <col min="4615" max="4615" width="2.28515625" style="62" customWidth="1"/>
    <col min="4616" max="4616" width="2.85546875" style="62" customWidth="1"/>
    <col min="4617" max="4617" width="3.140625" style="62" customWidth="1"/>
    <col min="4618" max="4618" width="1" style="62" customWidth="1"/>
    <col min="4619" max="4619" width="4.85546875" style="62" customWidth="1"/>
    <col min="4620" max="4620" width="2.28515625" style="62" customWidth="1"/>
    <col min="4621" max="4623" width="1.140625" style="62" customWidth="1"/>
    <col min="4624" max="4625" width="1" style="62" customWidth="1"/>
    <col min="4626" max="4626" width="1.140625" style="62" customWidth="1"/>
    <col min="4627" max="4627" width="1.42578125" style="62" customWidth="1"/>
    <col min="4628" max="4628" width="5.7109375" style="62" customWidth="1"/>
    <col min="4629" max="4629" width="1.140625" style="62" customWidth="1"/>
    <col min="4630" max="4630" width="2.28515625" style="62" customWidth="1"/>
    <col min="4631" max="4631" width="5" style="62" customWidth="1"/>
    <col min="4632" max="4633" width="1.140625" style="62" customWidth="1"/>
    <col min="4634" max="4634" width="5.140625" style="62" customWidth="1"/>
    <col min="4635" max="4635" width="10.28515625" style="62" bestFit="1" customWidth="1"/>
    <col min="4636" max="4636" width="2.28515625" style="62" customWidth="1"/>
    <col min="4637" max="4637" width="1.140625" style="62" customWidth="1"/>
    <col min="4638" max="4639" width="4.5703125" style="62" customWidth="1"/>
    <col min="4640" max="4640" width="12.5703125" style="62" customWidth="1"/>
    <col min="4641" max="4641" width="6.42578125" style="62" customWidth="1"/>
    <col min="4642" max="4864" width="6.85546875" style="62"/>
    <col min="4865" max="4865" width="4.28515625" style="62" customWidth="1"/>
    <col min="4866" max="4866" width="2.5703125" style="62" customWidth="1"/>
    <col min="4867" max="4867" width="1.140625" style="62" customWidth="1"/>
    <col min="4868" max="4868" width="3.140625" style="62" customWidth="1"/>
    <col min="4869" max="4869" width="1.42578125" style="62" customWidth="1"/>
    <col min="4870" max="4870" width="13.7109375" style="62" customWidth="1"/>
    <col min="4871" max="4871" width="2.28515625" style="62" customWidth="1"/>
    <col min="4872" max="4872" width="2.85546875" style="62" customWidth="1"/>
    <col min="4873" max="4873" width="3.140625" style="62" customWidth="1"/>
    <col min="4874" max="4874" width="1" style="62" customWidth="1"/>
    <col min="4875" max="4875" width="4.85546875" style="62" customWidth="1"/>
    <col min="4876" max="4876" width="2.28515625" style="62" customWidth="1"/>
    <col min="4877" max="4879" width="1.140625" style="62" customWidth="1"/>
    <col min="4880" max="4881" width="1" style="62" customWidth="1"/>
    <col min="4882" max="4882" width="1.140625" style="62" customWidth="1"/>
    <col min="4883" max="4883" width="1.42578125" style="62" customWidth="1"/>
    <col min="4884" max="4884" width="5.7109375" style="62" customWidth="1"/>
    <col min="4885" max="4885" width="1.140625" style="62" customWidth="1"/>
    <col min="4886" max="4886" width="2.28515625" style="62" customWidth="1"/>
    <col min="4887" max="4887" width="5" style="62" customWidth="1"/>
    <col min="4888" max="4889" width="1.140625" style="62" customWidth="1"/>
    <col min="4890" max="4890" width="5.140625" style="62" customWidth="1"/>
    <col min="4891" max="4891" width="10.28515625" style="62" bestFit="1" customWidth="1"/>
    <col min="4892" max="4892" width="2.28515625" style="62" customWidth="1"/>
    <col min="4893" max="4893" width="1.140625" style="62" customWidth="1"/>
    <col min="4894" max="4895" width="4.5703125" style="62" customWidth="1"/>
    <col min="4896" max="4896" width="12.5703125" style="62" customWidth="1"/>
    <col min="4897" max="4897" width="6.42578125" style="62" customWidth="1"/>
    <col min="4898" max="5120" width="6.85546875" style="62"/>
    <col min="5121" max="5121" width="4.28515625" style="62" customWidth="1"/>
    <col min="5122" max="5122" width="2.5703125" style="62" customWidth="1"/>
    <col min="5123" max="5123" width="1.140625" style="62" customWidth="1"/>
    <col min="5124" max="5124" width="3.140625" style="62" customWidth="1"/>
    <col min="5125" max="5125" width="1.42578125" style="62" customWidth="1"/>
    <col min="5126" max="5126" width="13.7109375" style="62" customWidth="1"/>
    <col min="5127" max="5127" width="2.28515625" style="62" customWidth="1"/>
    <col min="5128" max="5128" width="2.85546875" style="62" customWidth="1"/>
    <col min="5129" max="5129" width="3.140625" style="62" customWidth="1"/>
    <col min="5130" max="5130" width="1" style="62" customWidth="1"/>
    <col min="5131" max="5131" width="4.85546875" style="62" customWidth="1"/>
    <col min="5132" max="5132" width="2.28515625" style="62" customWidth="1"/>
    <col min="5133" max="5135" width="1.140625" style="62" customWidth="1"/>
    <col min="5136" max="5137" width="1" style="62" customWidth="1"/>
    <col min="5138" max="5138" width="1.140625" style="62" customWidth="1"/>
    <col min="5139" max="5139" width="1.42578125" style="62" customWidth="1"/>
    <col min="5140" max="5140" width="5.7109375" style="62" customWidth="1"/>
    <col min="5141" max="5141" width="1.140625" style="62" customWidth="1"/>
    <col min="5142" max="5142" width="2.28515625" style="62" customWidth="1"/>
    <col min="5143" max="5143" width="5" style="62" customWidth="1"/>
    <col min="5144" max="5145" width="1.140625" style="62" customWidth="1"/>
    <col min="5146" max="5146" width="5.140625" style="62" customWidth="1"/>
    <col min="5147" max="5147" width="10.28515625" style="62" bestFit="1" customWidth="1"/>
    <col min="5148" max="5148" width="2.28515625" style="62" customWidth="1"/>
    <col min="5149" max="5149" width="1.140625" style="62" customWidth="1"/>
    <col min="5150" max="5151" width="4.5703125" style="62" customWidth="1"/>
    <col min="5152" max="5152" width="12.5703125" style="62" customWidth="1"/>
    <col min="5153" max="5153" width="6.42578125" style="62" customWidth="1"/>
    <col min="5154" max="5376" width="6.85546875" style="62"/>
    <col min="5377" max="5377" width="4.28515625" style="62" customWidth="1"/>
    <col min="5378" max="5378" width="2.5703125" style="62" customWidth="1"/>
    <col min="5379" max="5379" width="1.140625" style="62" customWidth="1"/>
    <col min="5380" max="5380" width="3.140625" style="62" customWidth="1"/>
    <col min="5381" max="5381" width="1.42578125" style="62" customWidth="1"/>
    <col min="5382" max="5382" width="13.7109375" style="62" customWidth="1"/>
    <col min="5383" max="5383" width="2.28515625" style="62" customWidth="1"/>
    <col min="5384" max="5384" width="2.85546875" style="62" customWidth="1"/>
    <col min="5385" max="5385" width="3.140625" style="62" customWidth="1"/>
    <col min="5386" max="5386" width="1" style="62" customWidth="1"/>
    <col min="5387" max="5387" width="4.85546875" style="62" customWidth="1"/>
    <col min="5388" max="5388" width="2.28515625" style="62" customWidth="1"/>
    <col min="5389" max="5391" width="1.140625" style="62" customWidth="1"/>
    <col min="5392" max="5393" width="1" style="62" customWidth="1"/>
    <col min="5394" max="5394" width="1.140625" style="62" customWidth="1"/>
    <col min="5395" max="5395" width="1.42578125" style="62" customWidth="1"/>
    <col min="5396" max="5396" width="5.7109375" style="62" customWidth="1"/>
    <col min="5397" max="5397" width="1.140625" style="62" customWidth="1"/>
    <col min="5398" max="5398" width="2.28515625" style="62" customWidth="1"/>
    <col min="5399" max="5399" width="5" style="62" customWidth="1"/>
    <col min="5400" max="5401" width="1.140625" style="62" customWidth="1"/>
    <col min="5402" max="5402" width="5.140625" style="62" customWidth="1"/>
    <col min="5403" max="5403" width="10.28515625" style="62" bestFit="1" customWidth="1"/>
    <col min="5404" max="5404" width="2.28515625" style="62" customWidth="1"/>
    <col min="5405" max="5405" width="1.140625" style="62" customWidth="1"/>
    <col min="5406" max="5407" width="4.5703125" style="62" customWidth="1"/>
    <col min="5408" max="5408" width="12.5703125" style="62" customWidth="1"/>
    <col min="5409" max="5409" width="6.42578125" style="62" customWidth="1"/>
    <col min="5410" max="5632" width="6.85546875" style="62"/>
    <col min="5633" max="5633" width="4.28515625" style="62" customWidth="1"/>
    <col min="5634" max="5634" width="2.5703125" style="62" customWidth="1"/>
    <col min="5635" max="5635" width="1.140625" style="62" customWidth="1"/>
    <col min="5636" max="5636" width="3.140625" style="62" customWidth="1"/>
    <col min="5637" max="5637" width="1.42578125" style="62" customWidth="1"/>
    <col min="5638" max="5638" width="13.7109375" style="62" customWidth="1"/>
    <col min="5639" max="5639" width="2.28515625" style="62" customWidth="1"/>
    <col min="5640" max="5640" width="2.85546875" style="62" customWidth="1"/>
    <col min="5641" max="5641" width="3.140625" style="62" customWidth="1"/>
    <col min="5642" max="5642" width="1" style="62" customWidth="1"/>
    <col min="5643" max="5643" width="4.85546875" style="62" customWidth="1"/>
    <col min="5644" max="5644" width="2.28515625" style="62" customWidth="1"/>
    <col min="5645" max="5647" width="1.140625" style="62" customWidth="1"/>
    <col min="5648" max="5649" width="1" style="62" customWidth="1"/>
    <col min="5650" max="5650" width="1.140625" style="62" customWidth="1"/>
    <col min="5651" max="5651" width="1.42578125" style="62" customWidth="1"/>
    <col min="5652" max="5652" width="5.7109375" style="62" customWidth="1"/>
    <col min="5653" max="5653" width="1.140625" style="62" customWidth="1"/>
    <col min="5654" max="5654" width="2.28515625" style="62" customWidth="1"/>
    <col min="5655" max="5655" width="5" style="62" customWidth="1"/>
    <col min="5656" max="5657" width="1.140625" style="62" customWidth="1"/>
    <col min="5658" max="5658" width="5.140625" style="62" customWidth="1"/>
    <col min="5659" max="5659" width="10.28515625" style="62" bestFit="1" customWidth="1"/>
    <col min="5660" max="5660" width="2.28515625" style="62" customWidth="1"/>
    <col min="5661" max="5661" width="1.140625" style="62" customWidth="1"/>
    <col min="5662" max="5663" width="4.5703125" style="62" customWidth="1"/>
    <col min="5664" max="5664" width="12.5703125" style="62" customWidth="1"/>
    <col min="5665" max="5665" width="6.42578125" style="62" customWidth="1"/>
    <col min="5666" max="5888" width="6.85546875" style="62"/>
    <col min="5889" max="5889" width="4.28515625" style="62" customWidth="1"/>
    <col min="5890" max="5890" width="2.5703125" style="62" customWidth="1"/>
    <col min="5891" max="5891" width="1.140625" style="62" customWidth="1"/>
    <col min="5892" max="5892" width="3.140625" style="62" customWidth="1"/>
    <col min="5893" max="5893" width="1.42578125" style="62" customWidth="1"/>
    <col min="5894" max="5894" width="13.7109375" style="62" customWidth="1"/>
    <col min="5895" max="5895" width="2.28515625" style="62" customWidth="1"/>
    <col min="5896" max="5896" width="2.85546875" style="62" customWidth="1"/>
    <col min="5897" max="5897" width="3.140625" style="62" customWidth="1"/>
    <col min="5898" max="5898" width="1" style="62" customWidth="1"/>
    <col min="5899" max="5899" width="4.85546875" style="62" customWidth="1"/>
    <col min="5900" max="5900" width="2.28515625" style="62" customWidth="1"/>
    <col min="5901" max="5903" width="1.140625" style="62" customWidth="1"/>
    <col min="5904" max="5905" width="1" style="62" customWidth="1"/>
    <col min="5906" max="5906" width="1.140625" style="62" customWidth="1"/>
    <col min="5907" max="5907" width="1.42578125" style="62" customWidth="1"/>
    <col min="5908" max="5908" width="5.7109375" style="62" customWidth="1"/>
    <col min="5909" max="5909" width="1.140625" style="62" customWidth="1"/>
    <col min="5910" max="5910" width="2.28515625" style="62" customWidth="1"/>
    <col min="5911" max="5911" width="5" style="62" customWidth="1"/>
    <col min="5912" max="5913" width="1.140625" style="62" customWidth="1"/>
    <col min="5914" max="5914" width="5.140625" style="62" customWidth="1"/>
    <col min="5915" max="5915" width="10.28515625" style="62" bestFit="1" customWidth="1"/>
    <col min="5916" max="5916" width="2.28515625" style="62" customWidth="1"/>
    <col min="5917" max="5917" width="1.140625" style="62" customWidth="1"/>
    <col min="5918" max="5919" width="4.5703125" style="62" customWidth="1"/>
    <col min="5920" max="5920" width="12.5703125" style="62" customWidth="1"/>
    <col min="5921" max="5921" width="6.42578125" style="62" customWidth="1"/>
    <col min="5922" max="6144" width="6.85546875" style="62"/>
    <col min="6145" max="6145" width="4.28515625" style="62" customWidth="1"/>
    <col min="6146" max="6146" width="2.5703125" style="62" customWidth="1"/>
    <col min="6147" max="6147" width="1.140625" style="62" customWidth="1"/>
    <col min="6148" max="6148" width="3.140625" style="62" customWidth="1"/>
    <col min="6149" max="6149" width="1.42578125" style="62" customWidth="1"/>
    <col min="6150" max="6150" width="13.7109375" style="62" customWidth="1"/>
    <col min="6151" max="6151" width="2.28515625" style="62" customWidth="1"/>
    <col min="6152" max="6152" width="2.85546875" style="62" customWidth="1"/>
    <col min="6153" max="6153" width="3.140625" style="62" customWidth="1"/>
    <col min="6154" max="6154" width="1" style="62" customWidth="1"/>
    <col min="6155" max="6155" width="4.85546875" style="62" customWidth="1"/>
    <col min="6156" max="6156" width="2.28515625" style="62" customWidth="1"/>
    <col min="6157" max="6159" width="1.140625" style="62" customWidth="1"/>
    <col min="6160" max="6161" width="1" style="62" customWidth="1"/>
    <col min="6162" max="6162" width="1.140625" style="62" customWidth="1"/>
    <col min="6163" max="6163" width="1.42578125" style="62" customWidth="1"/>
    <col min="6164" max="6164" width="5.7109375" style="62" customWidth="1"/>
    <col min="6165" max="6165" width="1.140625" style="62" customWidth="1"/>
    <col min="6166" max="6166" width="2.28515625" style="62" customWidth="1"/>
    <col min="6167" max="6167" width="5" style="62" customWidth="1"/>
    <col min="6168" max="6169" width="1.140625" style="62" customWidth="1"/>
    <col min="6170" max="6170" width="5.140625" style="62" customWidth="1"/>
    <col min="6171" max="6171" width="10.28515625" style="62" bestFit="1" customWidth="1"/>
    <col min="6172" max="6172" width="2.28515625" style="62" customWidth="1"/>
    <col min="6173" max="6173" width="1.140625" style="62" customWidth="1"/>
    <col min="6174" max="6175" width="4.5703125" style="62" customWidth="1"/>
    <col min="6176" max="6176" width="12.5703125" style="62" customWidth="1"/>
    <col min="6177" max="6177" width="6.42578125" style="62" customWidth="1"/>
    <col min="6178" max="6400" width="6.85546875" style="62"/>
    <col min="6401" max="6401" width="4.28515625" style="62" customWidth="1"/>
    <col min="6402" max="6402" width="2.5703125" style="62" customWidth="1"/>
    <col min="6403" max="6403" width="1.140625" style="62" customWidth="1"/>
    <col min="6404" max="6404" width="3.140625" style="62" customWidth="1"/>
    <col min="6405" max="6405" width="1.42578125" style="62" customWidth="1"/>
    <col min="6406" max="6406" width="13.7109375" style="62" customWidth="1"/>
    <col min="6407" max="6407" width="2.28515625" style="62" customWidth="1"/>
    <col min="6408" max="6408" width="2.85546875" style="62" customWidth="1"/>
    <col min="6409" max="6409" width="3.140625" style="62" customWidth="1"/>
    <col min="6410" max="6410" width="1" style="62" customWidth="1"/>
    <col min="6411" max="6411" width="4.85546875" style="62" customWidth="1"/>
    <col min="6412" max="6412" width="2.28515625" style="62" customWidth="1"/>
    <col min="6413" max="6415" width="1.140625" style="62" customWidth="1"/>
    <col min="6416" max="6417" width="1" style="62" customWidth="1"/>
    <col min="6418" max="6418" width="1.140625" style="62" customWidth="1"/>
    <col min="6419" max="6419" width="1.42578125" style="62" customWidth="1"/>
    <col min="6420" max="6420" width="5.7109375" style="62" customWidth="1"/>
    <col min="6421" max="6421" width="1.140625" style="62" customWidth="1"/>
    <col min="6422" max="6422" width="2.28515625" style="62" customWidth="1"/>
    <col min="6423" max="6423" width="5" style="62" customWidth="1"/>
    <col min="6424" max="6425" width="1.140625" style="62" customWidth="1"/>
    <col min="6426" max="6426" width="5.140625" style="62" customWidth="1"/>
    <col min="6427" max="6427" width="10.28515625" style="62" bestFit="1" customWidth="1"/>
    <col min="6428" max="6428" width="2.28515625" style="62" customWidth="1"/>
    <col min="6429" max="6429" width="1.140625" style="62" customWidth="1"/>
    <col min="6430" max="6431" width="4.5703125" style="62" customWidth="1"/>
    <col min="6432" max="6432" width="12.5703125" style="62" customWidth="1"/>
    <col min="6433" max="6433" width="6.42578125" style="62" customWidth="1"/>
    <col min="6434" max="6656" width="6.85546875" style="62"/>
    <col min="6657" max="6657" width="4.28515625" style="62" customWidth="1"/>
    <col min="6658" max="6658" width="2.5703125" style="62" customWidth="1"/>
    <col min="6659" max="6659" width="1.140625" style="62" customWidth="1"/>
    <col min="6660" max="6660" width="3.140625" style="62" customWidth="1"/>
    <col min="6661" max="6661" width="1.42578125" style="62" customWidth="1"/>
    <col min="6662" max="6662" width="13.7109375" style="62" customWidth="1"/>
    <col min="6663" max="6663" width="2.28515625" style="62" customWidth="1"/>
    <col min="6664" max="6664" width="2.85546875" style="62" customWidth="1"/>
    <col min="6665" max="6665" width="3.140625" style="62" customWidth="1"/>
    <col min="6666" max="6666" width="1" style="62" customWidth="1"/>
    <col min="6667" max="6667" width="4.85546875" style="62" customWidth="1"/>
    <col min="6668" max="6668" width="2.28515625" style="62" customWidth="1"/>
    <col min="6669" max="6671" width="1.140625" style="62" customWidth="1"/>
    <col min="6672" max="6673" width="1" style="62" customWidth="1"/>
    <col min="6674" max="6674" width="1.140625" style="62" customWidth="1"/>
    <col min="6675" max="6675" width="1.42578125" style="62" customWidth="1"/>
    <col min="6676" max="6676" width="5.7109375" style="62" customWidth="1"/>
    <col min="6677" max="6677" width="1.140625" style="62" customWidth="1"/>
    <col min="6678" max="6678" width="2.28515625" style="62" customWidth="1"/>
    <col min="6679" max="6679" width="5" style="62" customWidth="1"/>
    <col min="6680" max="6681" width="1.140625" style="62" customWidth="1"/>
    <col min="6682" max="6682" width="5.140625" style="62" customWidth="1"/>
    <col min="6683" max="6683" width="10.28515625" style="62" bestFit="1" customWidth="1"/>
    <col min="6684" max="6684" width="2.28515625" style="62" customWidth="1"/>
    <col min="6685" max="6685" width="1.140625" style="62" customWidth="1"/>
    <col min="6686" max="6687" width="4.5703125" style="62" customWidth="1"/>
    <col min="6688" max="6688" width="12.5703125" style="62" customWidth="1"/>
    <col min="6689" max="6689" width="6.42578125" style="62" customWidth="1"/>
    <col min="6690" max="6912" width="6.85546875" style="62"/>
    <col min="6913" max="6913" width="4.28515625" style="62" customWidth="1"/>
    <col min="6914" max="6914" width="2.5703125" style="62" customWidth="1"/>
    <col min="6915" max="6915" width="1.140625" style="62" customWidth="1"/>
    <col min="6916" max="6916" width="3.140625" style="62" customWidth="1"/>
    <col min="6917" max="6917" width="1.42578125" style="62" customWidth="1"/>
    <col min="6918" max="6918" width="13.7109375" style="62" customWidth="1"/>
    <col min="6919" max="6919" width="2.28515625" style="62" customWidth="1"/>
    <col min="6920" max="6920" width="2.85546875" style="62" customWidth="1"/>
    <col min="6921" max="6921" width="3.140625" style="62" customWidth="1"/>
    <col min="6922" max="6922" width="1" style="62" customWidth="1"/>
    <col min="6923" max="6923" width="4.85546875" style="62" customWidth="1"/>
    <col min="6924" max="6924" width="2.28515625" style="62" customWidth="1"/>
    <col min="6925" max="6927" width="1.140625" style="62" customWidth="1"/>
    <col min="6928" max="6929" width="1" style="62" customWidth="1"/>
    <col min="6930" max="6930" width="1.140625" style="62" customWidth="1"/>
    <col min="6931" max="6931" width="1.42578125" style="62" customWidth="1"/>
    <col min="6932" max="6932" width="5.7109375" style="62" customWidth="1"/>
    <col min="6933" max="6933" width="1.140625" style="62" customWidth="1"/>
    <col min="6934" max="6934" width="2.28515625" style="62" customWidth="1"/>
    <col min="6935" max="6935" width="5" style="62" customWidth="1"/>
    <col min="6936" max="6937" width="1.140625" style="62" customWidth="1"/>
    <col min="6938" max="6938" width="5.140625" style="62" customWidth="1"/>
    <col min="6939" max="6939" width="10.28515625" style="62" bestFit="1" customWidth="1"/>
    <col min="6940" max="6940" width="2.28515625" style="62" customWidth="1"/>
    <col min="6941" max="6941" width="1.140625" style="62" customWidth="1"/>
    <col min="6942" max="6943" width="4.5703125" style="62" customWidth="1"/>
    <col min="6944" max="6944" width="12.5703125" style="62" customWidth="1"/>
    <col min="6945" max="6945" width="6.42578125" style="62" customWidth="1"/>
    <col min="6946" max="7168" width="6.85546875" style="62"/>
    <col min="7169" max="7169" width="4.28515625" style="62" customWidth="1"/>
    <col min="7170" max="7170" width="2.5703125" style="62" customWidth="1"/>
    <col min="7171" max="7171" width="1.140625" style="62" customWidth="1"/>
    <col min="7172" max="7172" width="3.140625" style="62" customWidth="1"/>
    <col min="7173" max="7173" width="1.42578125" style="62" customWidth="1"/>
    <col min="7174" max="7174" width="13.7109375" style="62" customWidth="1"/>
    <col min="7175" max="7175" width="2.28515625" style="62" customWidth="1"/>
    <col min="7176" max="7176" width="2.85546875" style="62" customWidth="1"/>
    <col min="7177" max="7177" width="3.140625" style="62" customWidth="1"/>
    <col min="7178" max="7178" width="1" style="62" customWidth="1"/>
    <col min="7179" max="7179" width="4.85546875" style="62" customWidth="1"/>
    <col min="7180" max="7180" width="2.28515625" style="62" customWidth="1"/>
    <col min="7181" max="7183" width="1.140625" style="62" customWidth="1"/>
    <col min="7184" max="7185" width="1" style="62" customWidth="1"/>
    <col min="7186" max="7186" width="1.140625" style="62" customWidth="1"/>
    <col min="7187" max="7187" width="1.42578125" style="62" customWidth="1"/>
    <col min="7188" max="7188" width="5.7109375" style="62" customWidth="1"/>
    <col min="7189" max="7189" width="1.140625" style="62" customWidth="1"/>
    <col min="7190" max="7190" width="2.28515625" style="62" customWidth="1"/>
    <col min="7191" max="7191" width="5" style="62" customWidth="1"/>
    <col min="7192" max="7193" width="1.140625" style="62" customWidth="1"/>
    <col min="7194" max="7194" width="5.140625" style="62" customWidth="1"/>
    <col min="7195" max="7195" width="10.28515625" style="62" bestFit="1" customWidth="1"/>
    <col min="7196" max="7196" width="2.28515625" style="62" customWidth="1"/>
    <col min="7197" max="7197" width="1.140625" style="62" customWidth="1"/>
    <col min="7198" max="7199" width="4.5703125" style="62" customWidth="1"/>
    <col min="7200" max="7200" width="12.5703125" style="62" customWidth="1"/>
    <col min="7201" max="7201" width="6.42578125" style="62" customWidth="1"/>
    <col min="7202" max="7424" width="6.85546875" style="62"/>
    <col min="7425" max="7425" width="4.28515625" style="62" customWidth="1"/>
    <col min="7426" max="7426" width="2.5703125" style="62" customWidth="1"/>
    <col min="7427" max="7427" width="1.140625" style="62" customWidth="1"/>
    <col min="7428" max="7428" width="3.140625" style="62" customWidth="1"/>
    <col min="7429" max="7429" width="1.42578125" style="62" customWidth="1"/>
    <col min="7430" max="7430" width="13.7109375" style="62" customWidth="1"/>
    <col min="7431" max="7431" width="2.28515625" style="62" customWidth="1"/>
    <col min="7432" max="7432" width="2.85546875" style="62" customWidth="1"/>
    <col min="7433" max="7433" width="3.140625" style="62" customWidth="1"/>
    <col min="7434" max="7434" width="1" style="62" customWidth="1"/>
    <col min="7435" max="7435" width="4.85546875" style="62" customWidth="1"/>
    <col min="7436" max="7436" width="2.28515625" style="62" customWidth="1"/>
    <col min="7437" max="7439" width="1.140625" style="62" customWidth="1"/>
    <col min="7440" max="7441" width="1" style="62" customWidth="1"/>
    <col min="7442" max="7442" width="1.140625" style="62" customWidth="1"/>
    <col min="7443" max="7443" width="1.42578125" style="62" customWidth="1"/>
    <col min="7444" max="7444" width="5.7109375" style="62" customWidth="1"/>
    <col min="7445" max="7445" width="1.140625" style="62" customWidth="1"/>
    <col min="7446" max="7446" width="2.28515625" style="62" customWidth="1"/>
    <col min="7447" max="7447" width="5" style="62" customWidth="1"/>
    <col min="7448" max="7449" width="1.140625" style="62" customWidth="1"/>
    <col min="7450" max="7450" width="5.140625" style="62" customWidth="1"/>
    <col min="7451" max="7451" width="10.28515625" style="62" bestFit="1" customWidth="1"/>
    <col min="7452" max="7452" width="2.28515625" style="62" customWidth="1"/>
    <col min="7453" max="7453" width="1.140625" style="62" customWidth="1"/>
    <col min="7454" max="7455" width="4.5703125" style="62" customWidth="1"/>
    <col min="7456" max="7456" width="12.5703125" style="62" customWidth="1"/>
    <col min="7457" max="7457" width="6.42578125" style="62" customWidth="1"/>
    <col min="7458" max="7680" width="6.85546875" style="62"/>
    <col min="7681" max="7681" width="4.28515625" style="62" customWidth="1"/>
    <col min="7682" max="7682" width="2.5703125" style="62" customWidth="1"/>
    <col min="7683" max="7683" width="1.140625" style="62" customWidth="1"/>
    <col min="7684" max="7684" width="3.140625" style="62" customWidth="1"/>
    <col min="7685" max="7685" width="1.42578125" style="62" customWidth="1"/>
    <col min="7686" max="7686" width="13.7109375" style="62" customWidth="1"/>
    <col min="7687" max="7687" width="2.28515625" style="62" customWidth="1"/>
    <col min="7688" max="7688" width="2.85546875" style="62" customWidth="1"/>
    <col min="7689" max="7689" width="3.140625" style="62" customWidth="1"/>
    <col min="7690" max="7690" width="1" style="62" customWidth="1"/>
    <col min="7691" max="7691" width="4.85546875" style="62" customWidth="1"/>
    <col min="7692" max="7692" width="2.28515625" style="62" customWidth="1"/>
    <col min="7693" max="7695" width="1.140625" style="62" customWidth="1"/>
    <col min="7696" max="7697" width="1" style="62" customWidth="1"/>
    <col min="7698" max="7698" width="1.140625" style="62" customWidth="1"/>
    <col min="7699" max="7699" width="1.42578125" style="62" customWidth="1"/>
    <col min="7700" max="7700" width="5.7109375" style="62" customWidth="1"/>
    <col min="7701" max="7701" width="1.140625" style="62" customWidth="1"/>
    <col min="7702" max="7702" width="2.28515625" style="62" customWidth="1"/>
    <col min="7703" max="7703" width="5" style="62" customWidth="1"/>
    <col min="7704" max="7705" width="1.140625" style="62" customWidth="1"/>
    <col min="7706" max="7706" width="5.140625" style="62" customWidth="1"/>
    <col min="7707" max="7707" width="10.28515625" style="62" bestFit="1" customWidth="1"/>
    <col min="7708" max="7708" width="2.28515625" style="62" customWidth="1"/>
    <col min="7709" max="7709" width="1.140625" style="62" customWidth="1"/>
    <col min="7710" max="7711" width="4.5703125" style="62" customWidth="1"/>
    <col min="7712" max="7712" width="12.5703125" style="62" customWidth="1"/>
    <col min="7713" max="7713" width="6.42578125" style="62" customWidth="1"/>
    <col min="7714" max="7936" width="6.85546875" style="62"/>
    <col min="7937" max="7937" width="4.28515625" style="62" customWidth="1"/>
    <col min="7938" max="7938" width="2.5703125" style="62" customWidth="1"/>
    <col min="7939" max="7939" width="1.140625" style="62" customWidth="1"/>
    <col min="7940" max="7940" width="3.140625" style="62" customWidth="1"/>
    <col min="7941" max="7941" width="1.42578125" style="62" customWidth="1"/>
    <col min="7942" max="7942" width="13.7109375" style="62" customWidth="1"/>
    <col min="7943" max="7943" width="2.28515625" style="62" customWidth="1"/>
    <col min="7944" max="7944" width="2.85546875" style="62" customWidth="1"/>
    <col min="7945" max="7945" width="3.140625" style="62" customWidth="1"/>
    <col min="7946" max="7946" width="1" style="62" customWidth="1"/>
    <col min="7947" max="7947" width="4.85546875" style="62" customWidth="1"/>
    <col min="7948" max="7948" width="2.28515625" style="62" customWidth="1"/>
    <col min="7949" max="7951" width="1.140625" style="62" customWidth="1"/>
    <col min="7952" max="7953" width="1" style="62" customWidth="1"/>
    <col min="7954" max="7954" width="1.140625" style="62" customWidth="1"/>
    <col min="7955" max="7955" width="1.42578125" style="62" customWidth="1"/>
    <col min="7956" max="7956" width="5.7109375" style="62" customWidth="1"/>
    <col min="7957" max="7957" width="1.140625" style="62" customWidth="1"/>
    <col min="7958" max="7958" width="2.28515625" style="62" customWidth="1"/>
    <col min="7959" max="7959" width="5" style="62" customWidth="1"/>
    <col min="7960" max="7961" width="1.140625" style="62" customWidth="1"/>
    <col min="7962" max="7962" width="5.140625" style="62" customWidth="1"/>
    <col min="7963" max="7963" width="10.28515625" style="62" bestFit="1" customWidth="1"/>
    <col min="7964" max="7964" width="2.28515625" style="62" customWidth="1"/>
    <col min="7965" max="7965" width="1.140625" style="62" customWidth="1"/>
    <col min="7966" max="7967" width="4.5703125" style="62" customWidth="1"/>
    <col min="7968" max="7968" width="12.5703125" style="62" customWidth="1"/>
    <col min="7969" max="7969" width="6.42578125" style="62" customWidth="1"/>
    <col min="7970" max="8192" width="6.85546875" style="62"/>
    <col min="8193" max="8193" width="4.28515625" style="62" customWidth="1"/>
    <col min="8194" max="8194" width="2.5703125" style="62" customWidth="1"/>
    <col min="8195" max="8195" width="1.140625" style="62" customWidth="1"/>
    <col min="8196" max="8196" width="3.140625" style="62" customWidth="1"/>
    <col min="8197" max="8197" width="1.42578125" style="62" customWidth="1"/>
    <col min="8198" max="8198" width="13.7109375" style="62" customWidth="1"/>
    <col min="8199" max="8199" width="2.28515625" style="62" customWidth="1"/>
    <col min="8200" max="8200" width="2.85546875" style="62" customWidth="1"/>
    <col min="8201" max="8201" width="3.140625" style="62" customWidth="1"/>
    <col min="8202" max="8202" width="1" style="62" customWidth="1"/>
    <col min="8203" max="8203" width="4.85546875" style="62" customWidth="1"/>
    <col min="8204" max="8204" width="2.28515625" style="62" customWidth="1"/>
    <col min="8205" max="8207" width="1.140625" style="62" customWidth="1"/>
    <col min="8208" max="8209" width="1" style="62" customWidth="1"/>
    <col min="8210" max="8210" width="1.140625" style="62" customWidth="1"/>
    <col min="8211" max="8211" width="1.42578125" style="62" customWidth="1"/>
    <col min="8212" max="8212" width="5.7109375" style="62" customWidth="1"/>
    <col min="8213" max="8213" width="1.140625" style="62" customWidth="1"/>
    <col min="8214" max="8214" width="2.28515625" style="62" customWidth="1"/>
    <col min="8215" max="8215" width="5" style="62" customWidth="1"/>
    <col min="8216" max="8217" width="1.140625" style="62" customWidth="1"/>
    <col min="8218" max="8218" width="5.140625" style="62" customWidth="1"/>
    <col min="8219" max="8219" width="10.28515625" style="62" bestFit="1" customWidth="1"/>
    <col min="8220" max="8220" width="2.28515625" style="62" customWidth="1"/>
    <col min="8221" max="8221" width="1.140625" style="62" customWidth="1"/>
    <col min="8222" max="8223" width="4.5703125" style="62" customWidth="1"/>
    <col min="8224" max="8224" width="12.5703125" style="62" customWidth="1"/>
    <col min="8225" max="8225" width="6.42578125" style="62" customWidth="1"/>
    <col min="8226" max="8448" width="6.85546875" style="62"/>
    <col min="8449" max="8449" width="4.28515625" style="62" customWidth="1"/>
    <col min="8450" max="8450" width="2.5703125" style="62" customWidth="1"/>
    <col min="8451" max="8451" width="1.140625" style="62" customWidth="1"/>
    <col min="8452" max="8452" width="3.140625" style="62" customWidth="1"/>
    <col min="8453" max="8453" width="1.42578125" style="62" customWidth="1"/>
    <col min="8454" max="8454" width="13.7109375" style="62" customWidth="1"/>
    <col min="8455" max="8455" width="2.28515625" style="62" customWidth="1"/>
    <col min="8456" max="8456" width="2.85546875" style="62" customWidth="1"/>
    <col min="8457" max="8457" width="3.140625" style="62" customWidth="1"/>
    <col min="8458" max="8458" width="1" style="62" customWidth="1"/>
    <col min="8459" max="8459" width="4.85546875" style="62" customWidth="1"/>
    <col min="8460" max="8460" width="2.28515625" style="62" customWidth="1"/>
    <col min="8461" max="8463" width="1.140625" style="62" customWidth="1"/>
    <col min="8464" max="8465" width="1" style="62" customWidth="1"/>
    <col min="8466" max="8466" width="1.140625" style="62" customWidth="1"/>
    <col min="8467" max="8467" width="1.42578125" style="62" customWidth="1"/>
    <col min="8468" max="8468" width="5.7109375" style="62" customWidth="1"/>
    <col min="8469" max="8469" width="1.140625" style="62" customWidth="1"/>
    <col min="8470" max="8470" width="2.28515625" style="62" customWidth="1"/>
    <col min="8471" max="8471" width="5" style="62" customWidth="1"/>
    <col min="8472" max="8473" width="1.140625" style="62" customWidth="1"/>
    <col min="8474" max="8474" width="5.140625" style="62" customWidth="1"/>
    <col min="8475" max="8475" width="10.28515625" style="62" bestFit="1" customWidth="1"/>
    <col min="8476" max="8476" width="2.28515625" style="62" customWidth="1"/>
    <col min="8477" max="8477" width="1.140625" style="62" customWidth="1"/>
    <col min="8478" max="8479" width="4.5703125" style="62" customWidth="1"/>
    <col min="8480" max="8480" width="12.5703125" style="62" customWidth="1"/>
    <col min="8481" max="8481" width="6.42578125" style="62" customWidth="1"/>
    <col min="8482" max="8704" width="6.85546875" style="62"/>
    <col min="8705" max="8705" width="4.28515625" style="62" customWidth="1"/>
    <col min="8706" max="8706" width="2.5703125" style="62" customWidth="1"/>
    <col min="8707" max="8707" width="1.140625" style="62" customWidth="1"/>
    <col min="8708" max="8708" width="3.140625" style="62" customWidth="1"/>
    <col min="8709" max="8709" width="1.42578125" style="62" customWidth="1"/>
    <col min="8710" max="8710" width="13.7109375" style="62" customWidth="1"/>
    <col min="8711" max="8711" width="2.28515625" style="62" customWidth="1"/>
    <col min="8712" max="8712" width="2.85546875" style="62" customWidth="1"/>
    <col min="8713" max="8713" width="3.140625" style="62" customWidth="1"/>
    <col min="8714" max="8714" width="1" style="62" customWidth="1"/>
    <col min="8715" max="8715" width="4.85546875" style="62" customWidth="1"/>
    <col min="8716" max="8716" width="2.28515625" style="62" customWidth="1"/>
    <col min="8717" max="8719" width="1.140625" style="62" customWidth="1"/>
    <col min="8720" max="8721" width="1" style="62" customWidth="1"/>
    <col min="8722" max="8722" width="1.140625" style="62" customWidth="1"/>
    <col min="8723" max="8723" width="1.42578125" style="62" customWidth="1"/>
    <col min="8724" max="8724" width="5.7109375" style="62" customWidth="1"/>
    <col min="8725" max="8725" width="1.140625" style="62" customWidth="1"/>
    <col min="8726" max="8726" width="2.28515625" style="62" customWidth="1"/>
    <col min="8727" max="8727" width="5" style="62" customWidth="1"/>
    <col min="8728" max="8729" width="1.140625" style="62" customWidth="1"/>
    <col min="8730" max="8730" width="5.140625" style="62" customWidth="1"/>
    <col min="8731" max="8731" width="10.28515625" style="62" bestFit="1" customWidth="1"/>
    <col min="8732" max="8732" width="2.28515625" style="62" customWidth="1"/>
    <col min="8733" max="8733" width="1.140625" style="62" customWidth="1"/>
    <col min="8734" max="8735" width="4.5703125" style="62" customWidth="1"/>
    <col min="8736" max="8736" width="12.5703125" style="62" customWidth="1"/>
    <col min="8737" max="8737" width="6.42578125" style="62" customWidth="1"/>
    <col min="8738" max="8960" width="6.85546875" style="62"/>
    <col min="8961" max="8961" width="4.28515625" style="62" customWidth="1"/>
    <col min="8962" max="8962" width="2.5703125" style="62" customWidth="1"/>
    <col min="8963" max="8963" width="1.140625" style="62" customWidth="1"/>
    <col min="8964" max="8964" width="3.140625" style="62" customWidth="1"/>
    <col min="8965" max="8965" width="1.42578125" style="62" customWidth="1"/>
    <col min="8966" max="8966" width="13.7109375" style="62" customWidth="1"/>
    <col min="8967" max="8967" width="2.28515625" style="62" customWidth="1"/>
    <col min="8968" max="8968" width="2.85546875" style="62" customWidth="1"/>
    <col min="8969" max="8969" width="3.140625" style="62" customWidth="1"/>
    <col min="8970" max="8970" width="1" style="62" customWidth="1"/>
    <col min="8971" max="8971" width="4.85546875" style="62" customWidth="1"/>
    <col min="8972" max="8972" width="2.28515625" style="62" customWidth="1"/>
    <col min="8973" max="8975" width="1.140625" style="62" customWidth="1"/>
    <col min="8976" max="8977" width="1" style="62" customWidth="1"/>
    <col min="8978" max="8978" width="1.140625" style="62" customWidth="1"/>
    <col min="8979" max="8979" width="1.42578125" style="62" customWidth="1"/>
    <col min="8980" max="8980" width="5.7109375" style="62" customWidth="1"/>
    <col min="8981" max="8981" width="1.140625" style="62" customWidth="1"/>
    <col min="8982" max="8982" width="2.28515625" style="62" customWidth="1"/>
    <col min="8983" max="8983" width="5" style="62" customWidth="1"/>
    <col min="8984" max="8985" width="1.140625" style="62" customWidth="1"/>
    <col min="8986" max="8986" width="5.140625" style="62" customWidth="1"/>
    <col min="8987" max="8987" width="10.28515625" style="62" bestFit="1" customWidth="1"/>
    <col min="8988" max="8988" width="2.28515625" style="62" customWidth="1"/>
    <col min="8989" max="8989" width="1.140625" style="62" customWidth="1"/>
    <col min="8990" max="8991" width="4.5703125" style="62" customWidth="1"/>
    <col min="8992" max="8992" width="12.5703125" style="62" customWidth="1"/>
    <col min="8993" max="8993" width="6.42578125" style="62" customWidth="1"/>
    <col min="8994" max="9216" width="6.85546875" style="62"/>
    <col min="9217" max="9217" width="4.28515625" style="62" customWidth="1"/>
    <col min="9218" max="9218" width="2.5703125" style="62" customWidth="1"/>
    <col min="9219" max="9219" width="1.140625" style="62" customWidth="1"/>
    <col min="9220" max="9220" width="3.140625" style="62" customWidth="1"/>
    <col min="9221" max="9221" width="1.42578125" style="62" customWidth="1"/>
    <col min="9222" max="9222" width="13.7109375" style="62" customWidth="1"/>
    <col min="9223" max="9223" width="2.28515625" style="62" customWidth="1"/>
    <col min="9224" max="9224" width="2.85546875" style="62" customWidth="1"/>
    <col min="9225" max="9225" width="3.140625" style="62" customWidth="1"/>
    <col min="9226" max="9226" width="1" style="62" customWidth="1"/>
    <col min="9227" max="9227" width="4.85546875" style="62" customWidth="1"/>
    <col min="9228" max="9228" width="2.28515625" style="62" customWidth="1"/>
    <col min="9229" max="9231" width="1.140625" style="62" customWidth="1"/>
    <col min="9232" max="9233" width="1" style="62" customWidth="1"/>
    <col min="9234" max="9234" width="1.140625" style="62" customWidth="1"/>
    <col min="9235" max="9235" width="1.42578125" style="62" customWidth="1"/>
    <col min="9236" max="9236" width="5.7109375" style="62" customWidth="1"/>
    <col min="9237" max="9237" width="1.140625" style="62" customWidth="1"/>
    <col min="9238" max="9238" width="2.28515625" style="62" customWidth="1"/>
    <col min="9239" max="9239" width="5" style="62" customWidth="1"/>
    <col min="9240" max="9241" width="1.140625" style="62" customWidth="1"/>
    <col min="9242" max="9242" width="5.140625" style="62" customWidth="1"/>
    <col min="9243" max="9243" width="10.28515625" style="62" bestFit="1" customWidth="1"/>
    <col min="9244" max="9244" width="2.28515625" style="62" customWidth="1"/>
    <col min="9245" max="9245" width="1.140625" style="62" customWidth="1"/>
    <col min="9246" max="9247" width="4.5703125" style="62" customWidth="1"/>
    <col min="9248" max="9248" width="12.5703125" style="62" customWidth="1"/>
    <col min="9249" max="9249" width="6.42578125" style="62" customWidth="1"/>
    <col min="9250" max="9472" width="6.85546875" style="62"/>
    <col min="9473" max="9473" width="4.28515625" style="62" customWidth="1"/>
    <col min="9474" max="9474" width="2.5703125" style="62" customWidth="1"/>
    <col min="9475" max="9475" width="1.140625" style="62" customWidth="1"/>
    <col min="9476" max="9476" width="3.140625" style="62" customWidth="1"/>
    <col min="9477" max="9477" width="1.42578125" style="62" customWidth="1"/>
    <col min="9478" max="9478" width="13.7109375" style="62" customWidth="1"/>
    <col min="9479" max="9479" width="2.28515625" style="62" customWidth="1"/>
    <col min="9480" max="9480" width="2.85546875" style="62" customWidth="1"/>
    <col min="9481" max="9481" width="3.140625" style="62" customWidth="1"/>
    <col min="9482" max="9482" width="1" style="62" customWidth="1"/>
    <col min="9483" max="9483" width="4.85546875" style="62" customWidth="1"/>
    <col min="9484" max="9484" width="2.28515625" style="62" customWidth="1"/>
    <col min="9485" max="9487" width="1.140625" style="62" customWidth="1"/>
    <col min="9488" max="9489" width="1" style="62" customWidth="1"/>
    <col min="9490" max="9490" width="1.140625" style="62" customWidth="1"/>
    <col min="9491" max="9491" width="1.42578125" style="62" customWidth="1"/>
    <col min="9492" max="9492" width="5.7109375" style="62" customWidth="1"/>
    <col min="9493" max="9493" width="1.140625" style="62" customWidth="1"/>
    <col min="9494" max="9494" width="2.28515625" style="62" customWidth="1"/>
    <col min="9495" max="9495" width="5" style="62" customWidth="1"/>
    <col min="9496" max="9497" width="1.140625" style="62" customWidth="1"/>
    <col min="9498" max="9498" width="5.140625" style="62" customWidth="1"/>
    <col min="9499" max="9499" width="10.28515625" style="62" bestFit="1" customWidth="1"/>
    <col min="9500" max="9500" width="2.28515625" style="62" customWidth="1"/>
    <col min="9501" max="9501" width="1.140625" style="62" customWidth="1"/>
    <col min="9502" max="9503" width="4.5703125" style="62" customWidth="1"/>
    <col min="9504" max="9504" width="12.5703125" style="62" customWidth="1"/>
    <col min="9505" max="9505" width="6.42578125" style="62" customWidth="1"/>
    <col min="9506" max="9728" width="6.85546875" style="62"/>
    <col min="9729" max="9729" width="4.28515625" style="62" customWidth="1"/>
    <col min="9730" max="9730" width="2.5703125" style="62" customWidth="1"/>
    <col min="9731" max="9731" width="1.140625" style="62" customWidth="1"/>
    <col min="9732" max="9732" width="3.140625" style="62" customWidth="1"/>
    <col min="9733" max="9733" width="1.42578125" style="62" customWidth="1"/>
    <col min="9734" max="9734" width="13.7109375" style="62" customWidth="1"/>
    <col min="9735" max="9735" width="2.28515625" style="62" customWidth="1"/>
    <col min="9736" max="9736" width="2.85546875" style="62" customWidth="1"/>
    <col min="9737" max="9737" width="3.140625" style="62" customWidth="1"/>
    <col min="9738" max="9738" width="1" style="62" customWidth="1"/>
    <col min="9739" max="9739" width="4.85546875" style="62" customWidth="1"/>
    <col min="9740" max="9740" width="2.28515625" style="62" customWidth="1"/>
    <col min="9741" max="9743" width="1.140625" style="62" customWidth="1"/>
    <col min="9744" max="9745" width="1" style="62" customWidth="1"/>
    <col min="9746" max="9746" width="1.140625" style="62" customWidth="1"/>
    <col min="9747" max="9747" width="1.42578125" style="62" customWidth="1"/>
    <col min="9748" max="9748" width="5.7109375" style="62" customWidth="1"/>
    <col min="9749" max="9749" width="1.140625" style="62" customWidth="1"/>
    <col min="9750" max="9750" width="2.28515625" style="62" customWidth="1"/>
    <col min="9751" max="9751" width="5" style="62" customWidth="1"/>
    <col min="9752" max="9753" width="1.140625" style="62" customWidth="1"/>
    <col min="9754" max="9754" width="5.140625" style="62" customWidth="1"/>
    <col min="9755" max="9755" width="10.28515625" style="62" bestFit="1" customWidth="1"/>
    <col min="9756" max="9756" width="2.28515625" style="62" customWidth="1"/>
    <col min="9757" max="9757" width="1.140625" style="62" customWidth="1"/>
    <col min="9758" max="9759" width="4.5703125" style="62" customWidth="1"/>
    <col min="9760" max="9760" width="12.5703125" style="62" customWidth="1"/>
    <col min="9761" max="9761" width="6.42578125" style="62" customWidth="1"/>
    <col min="9762" max="9984" width="6.85546875" style="62"/>
    <col min="9985" max="9985" width="4.28515625" style="62" customWidth="1"/>
    <col min="9986" max="9986" width="2.5703125" style="62" customWidth="1"/>
    <col min="9987" max="9987" width="1.140625" style="62" customWidth="1"/>
    <col min="9988" max="9988" width="3.140625" style="62" customWidth="1"/>
    <col min="9989" max="9989" width="1.42578125" style="62" customWidth="1"/>
    <col min="9990" max="9990" width="13.7109375" style="62" customWidth="1"/>
    <col min="9991" max="9991" width="2.28515625" style="62" customWidth="1"/>
    <col min="9992" max="9992" width="2.85546875" style="62" customWidth="1"/>
    <col min="9993" max="9993" width="3.140625" style="62" customWidth="1"/>
    <col min="9994" max="9994" width="1" style="62" customWidth="1"/>
    <col min="9995" max="9995" width="4.85546875" style="62" customWidth="1"/>
    <col min="9996" max="9996" width="2.28515625" style="62" customWidth="1"/>
    <col min="9997" max="9999" width="1.140625" style="62" customWidth="1"/>
    <col min="10000" max="10001" width="1" style="62" customWidth="1"/>
    <col min="10002" max="10002" width="1.140625" style="62" customWidth="1"/>
    <col min="10003" max="10003" width="1.42578125" style="62" customWidth="1"/>
    <col min="10004" max="10004" width="5.7109375" style="62" customWidth="1"/>
    <col min="10005" max="10005" width="1.140625" style="62" customWidth="1"/>
    <col min="10006" max="10006" width="2.28515625" style="62" customWidth="1"/>
    <col min="10007" max="10007" width="5" style="62" customWidth="1"/>
    <col min="10008" max="10009" width="1.140625" style="62" customWidth="1"/>
    <col min="10010" max="10010" width="5.140625" style="62" customWidth="1"/>
    <col min="10011" max="10011" width="10.28515625" style="62" bestFit="1" customWidth="1"/>
    <col min="10012" max="10012" width="2.28515625" style="62" customWidth="1"/>
    <col min="10013" max="10013" width="1.140625" style="62" customWidth="1"/>
    <col min="10014" max="10015" width="4.5703125" style="62" customWidth="1"/>
    <col min="10016" max="10016" width="12.5703125" style="62" customWidth="1"/>
    <col min="10017" max="10017" width="6.42578125" style="62" customWidth="1"/>
    <col min="10018" max="10240" width="6.85546875" style="62"/>
    <col min="10241" max="10241" width="4.28515625" style="62" customWidth="1"/>
    <col min="10242" max="10242" width="2.5703125" style="62" customWidth="1"/>
    <col min="10243" max="10243" width="1.140625" style="62" customWidth="1"/>
    <col min="10244" max="10244" width="3.140625" style="62" customWidth="1"/>
    <col min="10245" max="10245" width="1.42578125" style="62" customWidth="1"/>
    <col min="10246" max="10246" width="13.7109375" style="62" customWidth="1"/>
    <col min="10247" max="10247" width="2.28515625" style="62" customWidth="1"/>
    <col min="10248" max="10248" width="2.85546875" style="62" customWidth="1"/>
    <col min="10249" max="10249" width="3.140625" style="62" customWidth="1"/>
    <col min="10250" max="10250" width="1" style="62" customWidth="1"/>
    <col min="10251" max="10251" width="4.85546875" style="62" customWidth="1"/>
    <col min="10252" max="10252" width="2.28515625" style="62" customWidth="1"/>
    <col min="10253" max="10255" width="1.140625" style="62" customWidth="1"/>
    <col min="10256" max="10257" width="1" style="62" customWidth="1"/>
    <col min="10258" max="10258" width="1.140625" style="62" customWidth="1"/>
    <col min="10259" max="10259" width="1.42578125" style="62" customWidth="1"/>
    <col min="10260" max="10260" width="5.7109375" style="62" customWidth="1"/>
    <col min="10261" max="10261" width="1.140625" style="62" customWidth="1"/>
    <col min="10262" max="10262" width="2.28515625" style="62" customWidth="1"/>
    <col min="10263" max="10263" width="5" style="62" customWidth="1"/>
    <col min="10264" max="10265" width="1.140625" style="62" customWidth="1"/>
    <col min="10266" max="10266" width="5.140625" style="62" customWidth="1"/>
    <col min="10267" max="10267" width="10.28515625" style="62" bestFit="1" customWidth="1"/>
    <col min="10268" max="10268" width="2.28515625" style="62" customWidth="1"/>
    <col min="10269" max="10269" width="1.140625" style="62" customWidth="1"/>
    <col min="10270" max="10271" width="4.5703125" style="62" customWidth="1"/>
    <col min="10272" max="10272" width="12.5703125" style="62" customWidth="1"/>
    <col min="10273" max="10273" width="6.42578125" style="62" customWidth="1"/>
    <col min="10274" max="10496" width="6.85546875" style="62"/>
    <col min="10497" max="10497" width="4.28515625" style="62" customWidth="1"/>
    <col min="10498" max="10498" width="2.5703125" style="62" customWidth="1"/>
    <col min="10499" max="10499" width="1.140625" style="62" customWidth="1"/>
    <col min="10500" max="10500" width="3.140625" style="62" customWidth="1"/>
    <col min="10501" max="10501" width="1.42578125" style="62" customWidth="1"/>
    <col min="10502" max="10502" width="13.7109375" style="62" customWidth="1"/>
    <col min="10503" max="10503" width="2.28515625" style="62" customWidth="1"/>
    <col min="10504" max="10504" width="2.85546875" style="62" customWidth="1"/>
    <col min="10505" max="10505" width="3.140625" style="62" customWidth="1"/>
    <col min="10506" max="10506" width="1" style="62" customWidth="1"/>
    <col min="10507" max="10507" width="4.85546875" style="62" customWidth="1"/>
    <col min="10508" max="10508" width="2.28515625" style="62" customWidth="1"/>
    <col min="10509" max="10511" width="1.140625" style="62" customWidth="1"/>
    <col min="10512" max="10513" width="1" style="62" customWidth="1"/>
    <col min="10514" max="10514" width="1.140625" style="62" customWidth="1"/>
    <col min="10515" max="10515" width="1.42578125" style="62" customWidth="1"/>
    <col min="10516" max="10516" width="5.7109375" style="62" customWidth="1"/>
    <col min="10517" max="10517" width="1.140625" style="62" customWidth="1"/>
    <col min="10518" max="10518" width="2.28515625" style="62" customWidth="1"/>
    <col min="10519" max="10519" width="5" style="62" customWidth="1"/>
    <col min="10520" max="10521" width="1.140625" style="62" customWidth="1"/>
    <col min="10522" max="10522" width="5.140625" style="62" customWidth="1"/>
    <col min="10523" max="10523" width="10.28515625" style="62" bestFit="1" customWidth="1"/>
    <col min="10524" max="10524" width="2.28515625" style="62" customWidth="1"/>
    <col min="10525" max="10525" width="1.140625" style="62" customWidth="1"/>
    <col min="10526" max="10527" width="4.5703125" style="62" customWidth="1"/>
    <col min="10528" max="10528" width="12.5703125" style="62" customWidth="1"/>
    <col min="10529" max="10529" width="6.42578125" style="62" customWidth="1"/>
    <col min="10530" max="10752" width="6.85546875" style="62"/>
    <col min="10753" max="10753" width="4.28515625" style="62" customWidth="1"/>
    <col min="10754" max="10754" width="2.5703125" style="62" customWidth="1"/>
    <col min="10755" max="10755" width="1.140625" style="62" customWidth="1"/>
    <col min="10756" max="10756" width="3.140625" style="62" customWidth="1"/>
    <col min="10757" max="10757" width="1.42578125" style="62" customWidth="1"/>
    <col min="10758" max="10758" width="13.7109375" style="62" customWidth="1"/>
    <col min="10759" max="10759" width="2.28515625" style="62" customWidth="1"/>
    <col min="10760" max="10760" width="2.85546875" style="62" customWidth="1"/>
    <col min="10761" max="10761" width="3.140625" style="62" customWidth="1"/>
    <col min="10762" max="10762" width="1" style="62" customWidth="1"/>
    <col min="10763" max="10763" width="4.85546875" style="62" customWidth="1"/>
    <col min="10764" max="10764" width="2.28515625" style="62" customWidth="1"/>
    <col min="10765" max="10767" width="1.140625" style="62" customWidth="1"/>
    <col min="10768" max="10769" width="1" style="62" customWidth="1"/>
    <col min="10770" max="10770" width="1.140625" style="62" customWidth="1"/>
    <col min="10771" max="10771" width="1.42578125" style="62" customWidth="1"/>
    <col min="10772" max="10772" width="5.7109375" style="62" customWidth="1"/>
    <col min="10773" max="10773" width="1.140625" style="62" customWidth="1"/>
    <col min="10774" max="10774" width="2.28515625" style="62" customWidth="1"/>
    <col min="10775" max="10775" width="5" style="62" customWidth="1"/>
    <col min="10776" max="10777" width="1.140625" style="62" customWidth="1"/>
    <col min="10778" max="10778" width="5.140625" style="62" customWidth="1"/>
    <col min="10779" max="10779" width="10.28515625" style="62" bestFit="1" customWidth="1"/>
    <col min="10780" max="10780" width="2.28515625" style="62" customWidth="1"/>
    <col min="10781" max="10781" width="1.140625" style="62" customWidth="1"/>
    <col min="10782" max="10783" width="4.5703125" style="62" customWidth="1"/>
    <col min="10784" max="10784" width="12.5703125" style="62" customWidth="1"/>
    <col min="10785" max="10785" width="6.42578125" style="62" customWidth="1"/>
    <col min="10786" max="11008" width="6.85546875" style="62"/>
    <col min="11009" max="11009" width="4.28515625" style="62" customWidth="1"/>
    <col min="11010" max="11010" width="2.5703125" style="62" customWidth="1"/>
    <col min="11011" max="11011" width="1.140625" style="62" customWidth="1"/>
    <col min="11012" max="11012" width="3.140625" style="62" customWidth="1"/>
    <col min="11013" max="11013" width="1.42578125" style="62" customWidth="1"/>
    <col min="11014" max="11014" width="13.7109375" style="62" customWidth="1"/>
    <col min="11015" max="11015" width="2.28515625" style="62" customWidth="1"/>
    <col min="11016" max="11016" width="2.85546875" style="62" customWidth="1"/>
    <col min="11017" max="11017" width="3.140625" style="62" customWidth="1"/>
    <col min="11018" max="11018" width="1" style="62" customWidth="1"/>
    <col min="11019" max="11019" width="4.85546875" style="62" customWidth="1"/>
    <col min="11020" max="11020" width="2.28515625" style="62" customWidth="1"/>
    <col min="11021" max="11023" width="1.140625" style="62" customWidth="1"/>
    <col min="11024" max="11025" width="1" style="62" customWidth="1"/>
    <col min="11026" max="11026" width="1.140625" style="62" customWidth="1"/>
    <col min="11027" max="11027" width="1.42578125" style="62" customWidth="1"/>
    <col min="11028" max="11028" width="5.7109375" style="62" customWidth="1"/>
    <col min="11029" max="11029" width="1.140625" style="62" customWidth="1"/>
    <col min="11030" max="11030" width="2.28515625" style="62" customWidth="1"/>
    <col min="11031" max="11031" width="5" style="62" customWidth="1"/>
    <col min="11032" max="11033" width="1.140625" style="62" customWidth="1"/>
    <col min="11034" max="11034" width="5.140625" style="62" customWidth="1"/>
    <col min="11035" max="11035" width="10.28515625" style="62" bestFit="1" customWidth="1"/>
    <col min="11036" max="11036" width="2.28515625" style="62" customWidth="1"/>
    <col min="11037" max="11037" width="1.140625" style="62" customWidth="1"/>
    <col min="11038" max="11039" width="4.5703125" style="62" customWidth="1"/>
    <col min="11040" max="11040" width="12.5703125" style="62" customWidth="1"/>
    <col min="11041" max="11041" width="6.42578125" style="62" customWidth="1"/>
    <col min="11042" max="11264" width="6.85546875" style="62"/>
    <col min="11265" max="11265" width="4.28515625" style="62" customWidth="1"/>
    <col min="11266" max="11266" width="2.5703125" style="62" customWidth="1"/>
    <col min="11267" max="11267" width="1.140625" style="62" customWidth="1"/>
    <col min="11268" max="11268" width="3.140625" style="62" customWidth="1"/>
    <col min="11269" max="11269" width="1.42578125" style="62" customWidth="1"/>
    <col min="11270" max="11270" width="13.7109375" style="62" customWidth="1"/>
    <col min="11271" max="11271" width="2.28515625" style="62" customWidth="1"/>
    <col min="11272" max="11272" width="2.85546875" style="62" customWidth="1"/>
    <col min="11273" max="11273" width="3.140625" style="62" customWidth="1"/>
    <col min="11274" max="11274" width="1" style="62" customWidth="1"/>
    <col min="11275" max="11275" width="4.85546875" style="62" customWidth="1"/>
    <col min="11276" max="11276" width="2.28515625" style="62" customWidth="1"/>
    <col min="11277" max="11279" width="1.140625" style="62" customWidth="1"/>
    <col min="11280" max="11281" width="1" style="62" customWidth="1"/>
    <col min="11282" max="11282" width="1.140625" style="62" customWidth="1"/>
    <col min="11283" max="11283" width="1.42578125" style="62" customWidth="1"/>
    <col min="11284" max="11284" width="5.7109375" style="62" customWidth="1"/>
    <col min="11285" max="11285" width="1.140625" style="62" customWidth="1"/>
    <col min="11286" max="11286" width="2.28515625" style="62" customWidth="1"/>
    <col min="11287" max="11287" width="5" style="62" customWidth="1"/>
    <col min="11288" max="11289" width="1.140625" style="62" customWidth="1"/>
    <col min="11290" max="11290" width="5.140625" style="62" customWidth="1"/>
    <col min="11291" max="11291" width="10.28515625" style="62" bestFit="1" customWidth="1"/>
    <col min="11292" max="11292" width="2.28515625" style="62" customWidth="1"/>
    <col min="11293" max="11293" width="1.140625" style="62" customWidth="1"/>
    <col min="11294" max="11295" width="4.5703125" style="62" customWidth="1"/>
    <col min="11296" max="11296" width="12.5703125" style="62" customWidth="1"/>
    <col min="11297" max="11297" width="6.42578125" style="62" customWidth="1"/>
    <col min="11298" max="11520" width="6.85546875" style="62"/>
    <col min="11521" max="11521" width="4.28515625" style="62" customWidth="1"/>
    <col min="11522" max="11522" width="2.5703125" style="62" customWidth="1"/>
    <col min="11523" max="11523" width="1.140625" style="62" customWidth="1"/>
    <col min="11524" max="11524" width="3.140625" style="62" customWidth="1"/>
    <col min="11525" max="11525" width="1.42578125" style="62" customWidth="1"/>
    <col min="11526" max="11526" width="13.7109375" style="62" customWidth="1"/>
    <col min="11527" max="11527" width="2.28515625" style="62" customWidth="1"/>
    <col min="11528" max="11528" width="2.85546875" style="62" customWidth="1"/>
    <col min="11529" max="11529" width="3.140625" style="62" customWidth="1"/>
    <col min="11530" max="11530" width="1" style="62" customWidth="1"/>
    <col min="11531" max="11531" width="4.85546875" style="62" customWidth="1"/>
    <col min="11532" max="11532" width="2.28515625" style="62" customWidth="1"/>
    <col min="11533" max="11535" width="1.140625" style="62" customWidth="1"/>
    <col min="11536" max="11537" width="1" style="62" customWidth="1"/>
    <col min="11538" max="11538" width="1.140625" style="62" customWidth="1"/>
    <col min="11539" max="11539" width="1.42578125" style="62" customWidth="1"/>
    <col min="11540" max="11540" width="5.7109375" style="62" customWidth="1"/>
    <col min="11541" max="11541" width="1.140625" style="62" customWidth="1"/>
    <col min="11542" max="11542" width="2.28515625" style="62" customWidth="1"/>
    <col min="11543" max="11543" width="5" style="62" customWidth="1"/>
    <col min="11544" max="11545" width="1.140625" style="62" customWidth="1"/>
    <col min="11546" max="11546" width="5.140625" style="62" customWidth="1"/>
    <col min="11547" max="11547" width="10.28515625" style="62" bestFit="1" customWidth="1"/>
    <col min="11548" max="11548" width="2.28515625" style="62" customWidth="1"/>
    <col min="11549" max="11549" width="1.140625" style="62" customWidth="1"/>
    <col min="11550" max="11551" width="4.5703125" style="62" customWidth="1"/>
    <col min="11552" max="11552" width="12.5703125" style="62" customWidth="1"/>
    <col min="11553" max="11553" width="6.42578125" style="62" customWidth="1"/>
    <col min="11554" max="11776" width="6.85546875" style="62"/>
    <col min="11777" max="11777" width="4.28515625" style="62" customWidth="1"/>
    <col min="11778" max="11778" width="2.5703125" style="62" customWidth="1"/>
    <col min="11779" max="11779" width="1.140625" style="62" customWidth="1"/>
    <col min="11780" max="11780" width="3.140625" style="62" customWidth="1"/>
    <col min="11781" max="11781" width="1.42578125" style="62" customWidth="1"/>
    <col min="11782" max="11782" width="13.7109375" style="62" customWidth="1"/>
    <col min="11783" max="11783" width="2.28515625" style="62" customWidth="1"/>
    <col min="11784" max="11784" width="2.85546875" style="62" customWidth="1"/>
    <col min="11785" max="11785" width="3.140625" style="62" customWidth="1"/>
    <col min="11786" max="11786" width="1" style="62" customWidth="1"/>
    <col min="11787" max="11787" width="4.85546875" style="62" customWidth="1"/>
    <col min="11788" max="11788" width="2.28515625" style="62" customWidth="1"/>
    <col min="11789" max="11791" width="1.140625" style="62" customWidth="1"/>
    <col min="11792" max="11793" width="1" style="62" customWidth="1"/>
    <col min="11794" max="11794" width="1.140625" style="62" customWidth="1"/>
    <col min="11795" max="11795" width="1.42578125" style="62" customWidth="1"/>
    <col min="11796" max="11796" width="5.7109375" style="62" customWidth="1"/>
    <col min="11797" max="11797" width="1.140625" style="62" customWidth="1"/>
    <col min="11798" max="11798" width="2.28515625" style="62" customWidth="1"/>
    <col min="11799" max="11799" width="5" style="62" customWidth="1"/>
    <col min="11800" max="11801" width="1.140625" style="62" customWidth="1"/>
    <col min="11802" max="11802" width="5.140625" style="62" customWidth="1"/>
    <col min="11803" max="11803" width="10.28515625" style="62" bestFit="1" customWidth="1"/>
    <col min="11804" max="11804" width="2.28515625" style="62" customWidth="1"/>
    <col min="11805" max="11805" width="1.140625" style="62" customWidth="1"/>
    <col min="11806" max="11807" width="4.5703125" style="62" customWidth="1"/>
    <col min="11808" max="11808" width="12.5703125" style="62" customWidth="1"/>
    <col min="11809" max="11809" width="6.42578125" style="62" customWidth="1"/>
    <col min="11810" max="12032" width="6.85546875" style="62"/>
    <col min="12033" max="12033" width="4.28515625" style="62" customWidth="1"/>
    <col min="12034" max="12034" width="2.5703125" style="62" customWidth="1"/>
    <col min="12035" max="12035" width="1.140625" style="62" customWidth="1"/>
    <col min="12036" max="12036" width="3.140625" style="62" customWidth="1"/>
    <col min="12037" max="12037" width="1.42578125" style="62" customWidth="1"/>
    <col min="12038" max="12038" width="13.7109375" style="62" customWidth="1"/>
    <col min="12039" max="12039" width="2.28515625" style="62" customWidth="1"/>
    <col min="12040" max="12040" width="2.85546875" style="62" customWidth="1"/>
    <col min="12041" max="12041" width="3.140625" style="62" customWidth="1"/>
    <col min="12042" max="12042" width="1" style="62" customWidth="1"/>
    <col min="12043" max="12043" width="4.85546875" style="62" customWidth="1"/>
    <col min="12044" max="12044" width="2.28515625" style="62" customWidth="1"/>
    <col min="12045" max="12047" width="1.140625" style="62" customWidth="1"/>
    <col min="12048" max="12049" width="1" style="62" customWidth="1"/>
    <col min="12050" max="12050" width="1.140625" style="62" customWidth="1"/>
    <col min="12051" max="12051" width="1.42578125" style="62" customWidth="1"/>
    <col min="12052" max="12052" width="5.7109375" style="62" customWidth="1"/>
    <col min="12053" max="12053" width="1.140625" style="62" customWidth="1"/>
    <col min="12054" max="12054" width="2.28515625" style="62" customWidth="1"/>
    <col min="12055" max="12055" width="5" style="62" customWidth="1"/>
    <col min="12056" max="12057" width="1.140625" style="62" customWidth="1"/>
    <col min="12058" max="12058" width="5.140625" style="62" customWidth="1"/>
    <col min="12059" max="12059" width="10.28515625" style="62" bestFit="1" customWidth="1"/>
    <col min="12060" max="12060" width="2.28515625" style="62" customWidth="1"/>
    <col min="12061" max="12061" width="1.140625" style="62" customWidth="1"/>
    <col min="12062" max="12063" width="4.5703125" style="62" customWidth="1"/>
    <col min="12064" max="12064" width="12.5703125" style="62" customWidth="1"/>
    <col min="12065" max="12065" width="6.42578125" style="62" customWidth="1"/>
    <col min="12066" max="12288" width="6.85546875" style="62"/>
    <col min="12289" max="12289" width="4.28515625" style="62" customWidth="1"/>
    <col min="12290" max="12290" width="2.5703125" style="62" customWidth="1"/>
    <col min="12291" max="12291" width="1.140625" style="62" customWidth="1"/>
    <col min="12292" max="12292" width="3.140625" style="62" customWidth="1"/>
    <col min="12293" max="12293" width="1.42578125" style="62" customWidth="1"/>
    <col min="12294" max="12294" width="13.7109375" style="62" customWidth="1"/>
    <col min="12295" max="12295" width="2.28515625" style="62" customWidth="1"/>
    <col min="12296" max="12296" width="2.85546875" style="62" customWidth="1"/>
    <col min="12297" max="12297" width="3.140625" style="62" customWidth="1"/>
    <col min="12298" max="12298" width="1" style="62" customWidth="1"/>
    <col min="12299" max="12299" width="4.85546875" style="62" customWidth="1"/>
    <col min="12300" max="12300" width="2.28515625" style="62" customWidth="1"/>
    <col min="12301" max="12303" width="1.140625" style="62" customWidth="1"/>
    <col min="12304" max="12305" width="1" style="62" customWidth="1"/>
    <col min="12306" max="12306" width="1.140625" style="62" customWidth="1"/>
    <col min="12307" max="12307" width="1.42578125" style="62" customWidth="1"/>
    <col min="12308" max="12308" width="5.7109375" style="62" customWidth="1"/>
    <col min="12309" max="12309" width="1.140625" style="62" customWidth="1"/>
    <col min="12310" max="12310" width="2.28515625" style="62" customWidth="1"/>
    <col min="12311" max="12311" width="5" style="62" customWidth="1"/>
    <col min="12312" max="12313" width="1.140625" style="62" customWidth="1"/>
    <col min="12314" max="12314" width="5.140625" style="62" customWidth="1"/>
    <col min="12315" max="12315" width="10.28515625" style="62" bestFit="1" customWidth="1"/>
    <col min="12316" max="12316" width="2.28515625" style="62" customWidth="1"/>
    <col min="12317" max="12317" width="1.140625" style="62" customWidth="1"/>
    <col min="12318" max="12319" width="4.5703125" style="62" customWidth="1"/>
    <col min="12320" max="12320" width="12.5703125" style="62" customWidth="1"/>
    <col min="12321" max="12321" width="6.42578125" style="62" customWidth="1"/>
    <col min="12322" max="12544" width="6.85546875" style="62"/>
    <col min="12545" max="12545" width="4.28515625" style="62" customWidth="1"/>
    <col min="12546" max="12546" width="2.5703125" style="62" customWidth="1"/>
    <col min="12547" max="12547" width="1.140625" style="62" customWidth="1"/>
    <col min="12548" max="12548" width="3.140625" style="62" customWidth="1"/>
    <col min="12549" max="12549" width="1.42578125" style="62" customWidth="1"/>
    <col min="12550" max="12550" width="13.7109375" style="62" customWidth="1"/>
    <col min="12551" max="12551" width="2.28515625" style="62" customWidth="1"/>
    <col min="12552" max="12552" width="2.85546875" style="62" customWidth="1"/>
    <col min="12553" max="12553" width="3.140625" style="62" customWidth="1"/>
    <col min="12554" max="12554" width="1" style="62" customWidth="1"/>
    <col min="12555" max="12555" width="4.85546875" style="62" customWidth="1"/>
    <col min="12556" max="12556" width="2.28515625" style="62" customWidth="1"/>
    <col min="12557" max="12559" width="1.140625" style="62" customWidth="1"/>
    <col min="12560" max="12561" width="1" style="62" customWidth="1"/>
    <col min="12562" max="12562" width="1.140625" style="62" customWidth="1"/>
    <col min="12563" max="12563" width="1.42578125" style="62" customWidth="1"/>
    <col min="12564" max="12564" width="5.7109375" style="62" customWidth="1"/>
    <col min="12565" max="12565" width="1.140625" style="62" customWidth="1"/>
    <col min="12566" max="12566" width="2.28515625" style="62" customWidth="1"/>
    <col min="12567" max="12567" width="5" style="62" customWidth="1"/>
    <col min="12568" max="12569" width="1.140625" style="62" customWidth="1"/>
    <col min="12570" max="12570" width="5.140625" style="62" customWidth="1"/>
    <col min="12571" max="12571" width="10.28515625" style="62" bestFit="1" customWidth="1"/>
    <col min="12572" max="12572" width="2.28515625" style="62" customWidth="1"/>
    <col min="12573" max="12573" width="1.140625" style="62" customWidth="1"/>
    <col min="12574" max="12575" width="4.5703125" style="62" customWidth="1"/>
    <col min="12576" max="12576" width="12.5703125" style="62" customWidth="1"/>
    <col min="12577" max="12577" width="6.42578125" style="62" customWidth="1"/>
    <col min="12578" max="12800" width="6.85546875" style="62"/>
    <col min="12801" max="12801" width="4.28515625" style="62" customWidth="1"/>
    <col min="12802" max="12802" width="2.5703125" style="62" customWidth="1"/>
    <col min="12803" max="12803" width="1.140625" style="62" customWidth="1"/>
    <col min="12804" max="12804" width="3.140625" style="62" customWidth="1"/>
    <col min="12805" max="12805" width="1.42578125" style="62" customWidth="1"/>
    <col min="12806" max="12806" width="13.7109375" style="62" customWidth="1"/>
    <col min="12807" max="12807" width="2.28515625" style="62" customWidth="1"/>
    <col min="12808" max="12808" width="2.85546875" style="62" customWidth="1"/>
    <col min="12809" max="12809" width="3.140625" style="62" customWidth="1"/>
    <col min="12810" max="12810" width="1" style="62" customWidth="1"/>
    <col min="12811" max="12811" width="4.85546875" style="62" customWidth="1"/>
    <col min="12812" max="12812" width="2.28515625" style="62" customWidth="1"/>
    <col min="12813" max="12815" width="1.140625" style="62" customWidth="1"/>
    <col min="12816" max="12817" width="1" style="62" customWidth="1"/>
    <col min="12818" max="12818" width="1.140625" style="62" customWidth="1"/>
    <col min="12819" max="12819" width="1.42578125" style="62" customWidth="1"/>
    <col min="12820" max="12820" width="5.7109375" style="62" customWidth="1"/>
    <col min="12821" max="12821" width="1.140625" style="62" customWidth="1"/>
    <col min="12822" max="12822" width="2.28515625" style="62" customWidth="1"/>
    <col min="12823" max="12823" width="5" style="62" customWidth="1"/>
    <col min="12824" max="12825" width="1.140625" style="62" customWidth="1"/>
    <col min="12826" max="12826" width="5.140625" style="62" customWidth="1"/>
    <col min="12827" max="12827" width="10.28515625" style="62" bestFit="1" customWidth="1"/>
    <col min="12828" max="12828" width="2.28515625" style="62" customWidth="1"/>
    <col min="12829" max="12829" width="1.140625" style="62" customWidth="1"/>
    <col min="12830" max="12831" width="4.5703125" style="62" customWidth="1"/>
    <col min="12832" max="12832" width="12.5703125" style="62" customWidth="1"/>
    <col min="12833" max="12833" width="6.42578125" style="62" customWidth="1"/>
    <col min="12834" max="13056" width="6.85546875" style="62"/>
    <col min="13057" max="13057" width="4.28515625" style="62" customWidth="1"/>
    <col min="13058" max="13058" width="2.5703125" style="62" customWidth="1"/>
    <col min="13059" max="13059" width="1.140625" style="62" customWidth="1"/>
    <col min="13060" max="13060" width="3.140625" style="62" customWidth="1"/>
    <col min="13061" max="13061" width="1.42578125" style="62" customWidth="1"/>
    <col min="13062" max="13062" width="13.7109375" style="62" customWidth="1"/>
    <col min="13063" max="13063" width="2.28515625" style="62" customWidth="1"/>
    <col min="13064" max="13064" width="2.85546875" style="62" customWidth="1"/>
    <col min="13065" max="13065" width="3.140625" style="62" customWidth="1"/>
    <col min="13066" max="13066" width="1" style="62" customWidth="1"/>
    <col min="13067" max="13067" width="4.85546875" style="62" customWidth="1"/>
    <col min="13068" max="13068" width="2.28515625" style="62" customWidth="1"/>
    <col min="13069" max="13071" width="1.140625" style="62" customWidth="1"/>
    <col min="13072" max="13073" width="1" style="62" customWidth="1"/>
    <col min="13074" max="13074" width="1.140625" style="62" customWidth="1"/>
    <col min="13075" max="13075" width="1.42578125" style="62" customWidth="1"/>
    <col min="13076" max="13076" width="5.7109375" style="62" customWidth="1"/>
    <col min="13077" max="13077" width="1.140625" style="62" customWidth="1"/>
    <col min="13078" max="13078" width="2.28515625" style="62" customWidth="1"/>
    <col min="13079" max="13079" width="5" style="62" customWidth="1"/>
    <col min="13080" max="13081" width="1.140625" style="62" customWidth="1"/>
    <col min="13082" max="13082" width="5.140625" style="62" customWidth="1"/>
    <col min="13083" max="13083" width="10.28515625" style="62" bestFit="1" customWidth="1"/>
    <col min="13084" max="13084" width="2.28515625" style="62" customWidth="1"/>
    <col min="13085" max="13085" width="1.140625" style="62" customWidth="1"/>
    <col min="13086" max="13087" width="4.5703125" style="62" customWidth="1"/>
    <col min="13088" max="13088" width="12.5703125" style="62" customWidth="1"/>
    <col min="13089" max="13089" width="6.42578125" style="62" customWidth="1"/>
    <col min="13090" max="13312" width="6.85546875" style="62"/>
    <col min="13313" max="13313" width="4.28515625" style="62" customWidth="1"/>
    <col min="13314" max="13314" width="2.5703125" style="62" customWidth="1"/>
    <col min="13315" max="13315" width="1.140625" style="62" customWidth="1"/>
    <col min="13316" max="13316" width="3.140625" style="62" customWidth="1"/>
    <col min="13317" max="13317" width="1.42578125" style="62" customWidth="1"/>
    <col min="13318" max="13318" width="13.7109375" style="62" customWidth="1"/>
    <col min="13319" max="13319" width="2.28515625" style="62" customWidth="1"/>
    <col min="13320" max="13320" width="2.85546875" style="62" customWidth="1"/>
    <col min="13321" max="13321" width="3.140625" style="62" customWidth="1"/>
    <col min="13322" max="13322" width="1" style="62" customWidth="1"/>
    <col min="13323" max="13323" width="4.85546875" style="62" customWidth="1"/>
    <col min="13324" max="13324" width="2.28515625" style="62" customWidth="1"/>
    <col min="13325" max="13327" width="1.140625" style="62" customWidth="1"/>
    <col min="13328" max="13329" width="1" style="62" customWidth="1"/>
    <col min="13330" max="13330" width="1.140625" style="62" customWidth="1"/>
    <col min="13331" max="13331" width="1.42578125" style="62" customWidth="1"/>
    <col min="13332" max="13332" width="5.7109375" style="62" customWidth="1"/>
    <col min="13333" max="13333" width="1.140625" style="62" customWidth="1"/>
    <col min="13334" max="13334" width="2.28515625" style="62" customWidth="1"/>
    <col min="13335" max="13335" width="5" style="62" customWidth="1"/>
    <col min="13336" max="13337" width="1.140625" style="62" customWidth="1"/>
    <col min="13338" max="13338" width="5.140625" style="62" customWidth="1"/>
    <col min="13339" max="13339" width="10.28515625" style="62" bestFit="1" customWidth="1"/>
    <col min="13340" max="13340" width="2.28515625" style="62" customWidth="1"/>
    <col min="13341" max="13341" width="1.140625" style="62" customWidth="1"/>
    <col min="13342" max="13343" width="4.5703125" style="62" customWidth="1"/>
    <col min="13344" max="13344" width="12.5703125" style="62" customWidth="1"/>
    <col min="13345" max="13345" width="6.42578125" style="62" customWidth="1"/>
    <col min="13346" max="13568" width="6.85546875" style="62"/>
    <col min="13569" max="13569" width="4.28515625" style="62" customWidth="1"/>
    <col min="13570" max="13570" width="2.5703125" style="62" customWidth="1"/>
    <col min="13571" max="13571" width="1.140625" style="62" customWidth="1"/>
    <col min="13572" max="13572" width="3.140625" style="62" customWidth="1"/>
    <col min="13573" max="13573" width="1.42578125" style="62" customWidth="1"/>
    <col min="13574" max="13574" width="13.7109375" style="62" customWidth="1"/>
    <col min="13575" max="13575" width="2.28515625" style="62" customWidth="1"/>
    <col min="13576" max="13576" width="2.85546875" style="62" customWidth="1"/>
    <col min="13577" max="13577" width="3.140625" style="62" customWidth="1"/>
    <col min="13578" max="13578" width="1" style="62" customWidth="1"/>
    <col min="13579" max="13579" width="4.85546875" style="62" customWidth="1"/>
    <col min="13580" max="13580" width="2.28515625" style="62" customWidth="1"/>
    <col min="13581" max="13583" width="1.140625" style="62" customWidth="1"/>
    <col min="13584" max="13585" width="1" style="62" customWidth="1"/>
    <col min="13586" max="13586" width="1.140625" style="62" customWidth="1"/>
    <col min="13587" max="13587" width="1.42578125" style="62" customWidth="1"/>
    <col min="13588" max="13588" width="5.7109375" style="62" customWidth="1"/>
    <col min="13589" max="13589" width="1.140625" style="62" customWidth="1"/>
    <col min="13590" max="13590" width="2.28515625" style="62" customWidth="1"/>
    <col min="13591" max="13591" width="5" style="62" customWidth="1"/>
    <col min="13592" max="13593" width="1.140625" style="62" customWidth="1"/>
    <col min="13594" max="13594" width="5.140625" style="62" customWidth="1"/>
    <col min="13595" max="13595" width="10.28515625" style="62" bestFit="1" customWidth="1"/>
    <col min="13596" max="13596" width="2.28515625" style="62" customWidth="1"/>
    <col min="13597" max="13597" width="1.140625" style="62" customWidth="1"/>
    <col min="13598" max="13599" width="4.5703125" style="62" customWidth="1"/>
    <col min="13600" max="13600" width="12.5703125" style="62" customWidth="1"/>
    <col min="13601" max="13601" width="6.42578125" style="62" customWidth="1"/>
    <col min="13602" max="13824" width="6.85546875" style="62"/>
    <col min="13825" max="13825" width="4.28515625" style="62" customWidth="1"/>
    <col min="13826" max="13826" width="2.5703125" style="62" customWidth="1"/>
    <col min="13827" max="13827" width="1.140625" style="62" customWidth="1"/>
    <col min="13828" max="13828" width="3.140625" style="62" customWidth="1"/>
    <col min="13829" max="13829" width="1.42578125" style="62" customWidth="1"/>
    <col min="13830" max="13830" width="13.7109375" style="62" customWidth="1"/>
    <col min="13831" max="13831" width="2.28515625" style="62" customWidth="1"/>
    <col min="13832" max="13832" width="2.85546875" style="62" customWidth="1"/>
    <col min="13833" max="13833" width="3.140625" style="62" customWidth="1"/>
    <col min="13834" max="13834" width="1" style="62" customWidth="1"/>
    <col min="13835" max="13835" width="4.85546875" style="62" customWidth="1"/>
    <col min="13836" max="13836" width="2.28515625" style="62" customWidth="1"/>
    <col min="13837" max="13839" width="1.140625" style="62" customWidth="1"/>
    <col min="13840" max="13841" width="1" style="62" customWidth="1"/>
    <col min="13842" max="13842" width="1.140625" style="62" customWidth="1"/>
    <col min="13843" max="13843" width="1.42578125" style="62" customWidth="1"/>
    <col min="13844" max="13844" width="5.7109375" style="62" customWidth="1"/>
    <col min="13845" max="13845" width="1.140625" style="62" customWidth="1"/>
    <col min="13846" max="13846" width="2.28515625" style="62" customWidth="1"/>
    <col min="13847" max="13847" width="5" style="62" customWidth="1"/>
    <col min="13848" max="13849" width="1.140625" style="62" customWidth="1"/>
    <col min="13850" max="13850" width="5.140625" style="62" customWidth="1"/>
    <col min="13851" max="13851" width="10.28515625" style="62" bestFit="1" customWidth="1"/>
    <col min="13852" max="13852" width="2.28515625" style="62" customWidth="1"/>
    <col min="13853" max="13853" width="1.140625" style="62" customWidth="1"/>
    <col min="13854" max="13855" width="4.5703125" style="62" customWidth="1"/>
    <col min="13856" max="13856" width="12.5703125" style="62" customWidth="1"/>
    <col min="13857" max="13857" width="6.42578125" style="62" customWidth="1"/>
    <col min="13858" max="14080" width="6.85546875" style="62"/>
    <col min="14081" max="14081" width="4.28515625" style="62" customWidth="1"/>
    <col min="14082" max="14082" width="2.5703125" style="62" customWidth="1"/>
    <col min="14083" max="14083" width="1.140625" style="62" customWidth="1"/>
    <col min="14084" max="14084" width="3.140625" style="62" customWidth="1"/>
    <col min="14085" max="14085" width="1.42578125" style="62" customWidth="1"/>
    <col min="14086" max="14086" width="13.7109375" style="62" customWidth="1"/>
    <col min="14087" max="14087" width="2.28515625" style="62" customWidth="1"/>
    <col min="14088" max="14088" width="2.85546875" style="62" customWidth="1"/>
    <col min="14089" max="14089" width="3.140625" style="62" customWidth="1"/>
    <col min="14090" max="14090" width="1" style="62" customWidth="1"/>
    <col min="14091" max="14091" width="4.85546875" style="62" customWidth="1"/>
    <col min="14092" max="14092" width="2.28515625" style="62" customWidth="1"/>
    <col min="14093" max="14095" width="1.140625" style="62" customWidth="1"/>
    <col min="14096" max="14097" width="1" style="62" customWidth="1"/>
    <col min="14098" max="14098" width="1.140625" style="62" customWidth="1"/>
    <col min="14099" max="14099" width="1.42578125" style="62" customWidth="1"/>
    <col min="14100" max="14100" width="5.7109375" style="62" customWidth="1"/>
    <col min="14101" max="14101" width="1.140625" style="62" customWidth="1"/>
    <col min="14102" max="14102" width="2.28515625" style="62" customWidth="1"/>
    <col min="14103" max="14103" width="5" style="62" customWidth="1"/>
    <col min="14104" max="14105" width="1.140625" style="62" customWidth="1"/>
    <col min="14106" max="14106" width="5.140625" style="62" customWidth="1"/>
    <col min="14107" max="14107" width="10.28515625" style="62" bestFit="1" customWidth="1"/>
    <col min="14108" max="14108" width="2.28515625" style="62" customWidth="1"/>
    <col min="14109" max="14109" width="1.140625" style="62" customWidth="1"/>
    <col min="14110" max="14111" width="4.5703125" style="62" customWidth="1"/>
    <col min="14112" max="14112" width="12.5703125" style="62" customWidth="1"/>
    <col min="14113" max="14113" width="6.42578125" style="62" customWidth="1"/>
    <col min="14114" max="14336" width="6.85546875" style="62"/>
    <col min="14337" max="14337" width="4.28515625" style="62" customWidth="1"/>
    <col min="14338" max="14338" width="2.5703125" style="62" customWidth="1"/>
    <col min="14339" max="14339" width="1.140625" style="62" customWidth="1"/>
    <col min="14340" max="14340" width="3.140625" style="62" customWidth="1"/>
    <col min="14341" max="14341" width="1.42578125" style="62" customWidth="1"/>
    <col min="14342" max="14342" width="13.7109375" style="62" customWidth="1"/>
    <col min="14343" max="14343" width="2.28515625" style="62" customWidth="1"/>
    <col min="14344" max="14344" width="2.85546875" style="62" customWidth="1"/>
    <col min="14345" max="14345" width="3.140625" style="62" customWidth="1"/>
    <col min="14346" max="14346" width="1" style="62" customWidth="1"/>
    <col min="14347" max="14347" width="4.85546875" style="62" customWidth="1"/>
    <col min="14348" max="14348" width="2.28515625" style="62" customWidth="1"/>
    <col min="14349" max="14351" width="1.140625" style="62" customWidth="1"/>
    <col min="14352" max="14353" width="1" style="62" customWidth="1"/>
    <col min="14354" max="14354" width="1.140625" style="62" customWidth="1"/>
    <col min="14355" max="14355" width="1.42578125" style="62" customWidth="1"/>
    <col min="14356" max="14356" width="5.7109375" style="62" customWidth="1"/>
    <col min="14357" max="14357" width="1.140625" style="62" customWidth="1"/>
    <col min="14358" max="14358" width="2.28515625" style="62" customWidth="1"/>
    <col min="14359" max="14359" width="5" style="62" customWidth="1"/>
    <col min="14360" max="14361" width="1.140625" style="62" customWidth="1"/>
    <col min="14362" max="14362" width="5.140625" style="62" customWidth="1"/>
    <col min="14363" max="14363" width="10.28515625" style="62" bestFit="1" customWidth="1"/>
    <col min="14364" max="14364" width="2.28515625" style="62" customWidth="1"/>
    <col min="14365" max="14365" width="1.140625" style="62" customWidth="1"/>
    <col min="14366" max="14367" width="4.5703125" style="62" customWidth="1"/>
    <col min="14368" max="14368" width="12.5703125" style="62" customWidth="1"/>
    <col min="14369" max="14369" width="6.42578125" style="62" customWidth="1"/>
    <col min="14370" max="14592" width="6.85546875" style="62"/>
    <col min="14593" max="14593" width="4.28515625" style="62" customWidth="1"/>
    <col min="14594" max="14594" width="2.5703125" style="62" customWidth="1"/>
    <col min="14595" max="14595" width="1.140625" style="62" customWidth="1"/>
    <col min="14596" max="14596" width="3.140625" style="62" customWidth="1"/>
    <col min="14597" max="14597" width="1.42578125" style="62" customWidth="1"/>
    <col min="14598" max="14598" width="13.7109375" style="62" customWidth="1"/>
    <col min="14599" max="14599" width="2.28515625" style="62" customWidth="1"/>
    <col min="14600" max="14600" width="2.85546875" style="62" customWidth="1"/>
    <col min="14601" max="14601" width="3.140625" style="62" customWidth="1"/>
    <col min="14602" max="14602" width="1" style="62" customWidth="1"/>
    <col min="14603" max="14603" width="4.85546875" style="62" customWidth="1"/>
    <col min="14604" max="14604" width="2.28515625" style="62" customWidth="1"/>
    <col min="14605" max="14607" width="1.140625" style="62" customWidth="1"/>
    <col min="14608" max="14609" width="1" style="62" customWidth="1"/>
    <col min="14610" max="14610" width="1.140625" style="62" customWidth="1"/>
    <col min="14611" max="14611" width="1.42578125" style="62" customWidth="1"/>
    <col min="14612" max="14612" width="5.7109375" style="62" customWidth="1"/>
    <col min="14613" max="14613" width="1.140625" style="62" customWidth="1"/>
    <col min="14614" max="14614" width="2.28515625" style="62" customWidth="1"/>
    <col min="14615" max="14615" width="5" style="62" customWidth="1"/>
    <col min="14616" max="14617" width="1.140625" style="62" customWidth="1"/>
    <col min="14618" max="14618" width="5.140625" style="62" customWidth="1"/>
    <col min="14619" max="14619" width="10.28515625" style="62" bestFit="1" customWidth="1"/>
    <col min="14620" max="14620" width="2.28515625" style="62" customWidth="1"/>
    <col min="14621" max="14621" width="1.140625" style="62" customWidth="1"/>
    <col min="14622" max="14623" width="4.5703125" style="62" customWidth="1"/>
    <col min="14624" max="14624" width="12.5703125" style="62" customWidth="1"/>
    <col min="14625" max="14625" width="6.42578125" style="62" customWidth="1"/>
    <col min="14626" max="14848" width="6.85546875" style="62"/>
    <col min="14849" max="14849" width="4.28515625" style="62" customWidth="1"/>
    <col min="14850" max="14850" width="2.5703125" style="62" customWidth="1"/>
    <col min="14851" max="14851" width="1.140625" style="62" customWidth="1"/>
    <col min="14852" max="14852" width="3.140625" style="62" customWidth="1"/>
    <col min="14853" max="14853" width="1.42578125" style="62" customWidth="1"/>
    <col min="14854" max="14854" width="13.7109375" style="62" customWidth="1"/>
    <col min="14855" max="14855" width="2.28515625" style="62" customWidth="1"/>
    <col min="14856" max="14856" width="2.85546875" style="62" customWidth="1"/>
    <col min="14857" max="14857" width="3.140625" style="62" customWidth="1"/>
    <col min="14858" max="14858" width="1" style="62" customWidth="1"/>
    <col min="14859" max="14859" width="4.85546875" style="62" customWidth="1"/>
    <col min="14860" max="14860" width="2.28515625" style="62" customWidth="1"/>
    <col min="14861" max="14863" width="1.140625" style="62" customWidth="1"/>
    <col min="14864" max="14865" width="1" style="62" customWidth="1"/>
    <col min="14866" max="14866" width="1.140625" style="62" customWidth="1"/>
    <col min="14867" max="14867" width="1.42578125" style="62" customWidth="1"/>
    <col min="14868" max="14868" width="5.7109375" style="62" customWidth="1"/>
    <col min="14869" max="14869" width="1.140625" style="62" customWidth="1"/>
    <col min="14870" max="14870" width="2.28515625" style="62" customWidth="1"/>
    <col min="14871" max="14871" width="5" style="62" customWidth="1"/>
    <col min="14872" max="14873" width="1.140625" style="62" customWidth="1"/>
    <col min="14874" max="14874" width="5.140625" style="62" customWidth="1"/>
    <col min="14875" max="14875" width="10.28515625" style="62" bestFit="1" customWidth="1"/>
    <col min="14876" max="14876" width="2.28515625" style="62" customWidth="1"/>
    <col min="14877" max="14877" width="1.140625" style="62" customWidth="1"/>
    <col min="14878" max="14879" width="4.5703125" style="62" customWidth="1"/>
    <col min="14880" max="14880" width="12.5703125" style="62" customWidth="1"/>
    <col min="14881" max="14881" width="6.42578125" style="62" customWidth="1"/>
    <col min="14882" max="15104" width="6.85546875" style="62"/>
    <col min="15105" max="15105" width="4.28515625" style="62" customWidth="1"/>
    <col min="15106" max="15106" width="2.5703125" style="62" customWidth="1"/>
    <col min="15107" max="15107" width="1.140625" style="62" customWidth="1"/>
    <col min="15108" max="15108" width="3.140625" style="62" customWidth="1"/>
    <col min="15109" max="15109" width="1.42578125" style="62" customWidth="1"/>
    <col min="15110" max="15110" width="13.7109375" style="62" customWidth="1"/>
    <col min="15111" max="15111" width="2.28515625" style="62" customWidth="1"/>
    <col min="15112" max="15112" width="2.85546875" style="62" customWidth="1"/>
    <col min="15113" max="15113" width="3.140625" style="62" customWidth="1"/>
    <col min="15114" max="15114" width="1" style="62" customWidth="1"/>
    <col min="15115" max="15115" width="4.85546875" style="62" customWidth="1"/>
    <col min="15116" max="15116" width="2.28515625" style="62" customWidth="1"/>
    <col min="15117" max="15119" width="1.140625" style="62" customWidth="1"/>
    <col min="15120" max="15121" width="1" style="62" customWidth="1"/>
    <col min="15122" max="15122" width="1.140625" style="62" customWidth="1"/>
    <col min="15123" max="15123" width="1.42578125" style="62" customWidth="1"/>
    <col min="15124" max="15124" width="5.7109375" style="62" customWidth="1"/>
    <col min="15125" max="15125" width="1.140625" style="62" customWidth="1"/>
    <col min="15126" max="15126" width="2.28515625" style="62" customWidth="1"/>
    <col min="15127" max="15127" width="5" style="62" customWidth="1"/>
    <col min="15128" max="15129" width="1.140625" style="62" customWidth="1"/>
    <col min="15130" max="15130" width="5.140625" style="62" customWidth="1"/>
    <col min="15131" max="15131" width="10.28515625" style="62" bestFit="1" customWidth="1"/>
    <col min="15132" max="15132" width="2.28515625" style="62" customWidth="1"/>
    <col min="15133" max="15133" width="1.140625" style="62" customWidth="1"/>
    <col min="15134" max="15135" width="4.5703125" style="62" customWidth="1"/>
    <col min="15136" max="15136" width="12.5703125" style="62" customWidth="1"/>
    <col min="15137" max="15137" width="6.42578125" style="62" customWidth="1"/>
    <col min="15138" max="15360" width="6.85546875" style="62"/>
    <col min="15361" max="15361" width="4.28515625" style="62" customWidth="1"/>
    <col min="15362" max="15362" width="2.5703125" style="62" customWidth="1"/>
    <col min="15363" max="15363" width="1.140625" style="62" customWidth="1"/>
    <col min="15364" max="15364" width="3.140625" style="62" customWidth="1"/>
    <col min="15365" max="15365" width="1.42578125" style="62" customWidth="1"/>
    <col min="15366" max="15366" width="13.7109375" style="62" customWidth="1"/>
    <col min="15367" max="15367" width="2.28515625" style="62" customWidth="1"/>
    <col min="15368" max="15368" width="2.85546875" style="62" customWidth="1"/>
    <col min="15369" max="15369" width="3.140625" style="62" customWidth="1"/>
    <col min="15370" max="15370" width="1" style="62" customWidth="1"/>
    <col min="15371" max="15371" width="4.85546875" style="62" customWidth="1"/>
    <col min="15372" max="15372" width="2.28515625" style="62" customWidth="1"/>
    <col min="15373" max="15375" width="1.140625" style="62" customWidth="1"/>
    <col min="15376" max="15377" width="1" style="62" customWidth="1"/>
    <col min="15378" max="15378" width="1.140625" style="62" customWidth="1"/>
    <col min="15379" max="15379" width="1.42578125" style="62" customWidth="1"/>
    <col min="15380" max="15380" width="5.7109375" style="62" customWidth="1"/>
    <col min="15381" max="15381" width="1.140625" style="62" customWidth="1"/>
    <col min="15382" max="15382" width="2.28515625" style="62" customWidth="1"/>
    <col min="15383" max="15383" width="5" style="62" customWidth="1"/>
    <col min="15384" max="15385" width="1.140625" style="62" customWidth="1"/>
    <col min="15386" max="15386" width="5.140625" style="62" customWidth="1"/>
    <col min="15387" max="15387" width="10.28515625" style="62" bestFit="1" customWidth="1"/>
    <col min="15388" max="15388" width="2.28515625" style="62" customWidth="1"/>
    <col min="15389" max="15389" width="1.140625" style="62" customWidth="1"/>
    <col min="15390" max="15391" width="4.5703125" style="62" customWidth="1"/>
    <col min="15392" max="15392" width="12.5703125" style="62" customWidth="1"/>
    <col min="15393" max="15393" width="6.42578125" style="62" customWidth="1"/>
    <col min="15394" max="15616" width="6.85546875" style="62"/>
    <col min="15617" max="15617" width="4.28515625" style="62" customWidth="1"/>
    <col min="15618" max="15618" width="2.5703125" style="62" customWidth="1"/>
    <col min="15619" max="15619" width="1.140625" style="62" customWidth="1"/>
    <col min="15620" max="15620" width="3.140625" style="62" customWidth="1"/>
    <col min="15621" max="15621" width="1.42578125" style="62" customWidth="1"/>
    <col min="15622" max="15622" width="13.7109375" style="62" customWidth="1"/>
    <col min="15623" max="15623" width="2.28515625" style="62" customWidth="1"/>
    <col min="15624" max="15624" width="2.85546875" style="62" customWidth="1"/>
    <col min="15625" max="15625" width="3.140625" style="62" customWidth="1"/>
    <col min="15626" max="15626" width="1" style="62" customWidth="1"/>
    <col min="15627" max="15627" width="4.85546875" style="62" customWidth="1"/>
    <col min="15628" max="15628" width="2.28515625" style="62" customWidth="1"/>
    <col min="15629" max="15631" width="1.140625" style="62" customWidth="1"/>
    <col min="15632" max="15633" width="1" style="62" customWidth="1"/>
    <col min="15634" max="15634" width="1.140625" style="62" customWidth="1"/>
    <col min="15635" max="15635" width="1.42578125" style="62" customWidth="1"/>
    <col min="15636" max="15636" width="5.7109375" style="62" customWidth="1"/>
    <col min="15637" max="15637" width="1.140625" style="62" customWidth="1"/>
    <col min="15638" max="15638" width="2.28515625" style="62" customWidth="1"/>
    <col min="15639" max="15639" width="5" style="62" customWidth="1"/>
    <col min="15640" max="15641" width="1.140625" style="62" customWidth="1"/>
    <col min="15642" max="15642" width="5.140625" style="62" customWidth="1"/>
    <col min="15643" max="15643" width="10.28515625" style="62" bestFit="1" customWidth="1"/>
    <col min="15644" max="15644" width="2.28515625" style="62" customWidth="1"/>
    <col min="15645" max="15645" width="1.140625" style="62" customWidth="1"/>
    <col min="15646" max="15647" width="4.5703125" style="62" customWidth="1"/>
    <col min="15648" max="15648" width="12.5703125" style="62" customWidth="1"/>
    <col min="15649" max="15649" width="6.42578125" style="62" customWidth="1"/>
    <col min="15650" max="15872" width="6.85546875" style="62"/>
    <col min="15873" max="15873" width="4.28515625" style="62" customWidth="1"/>
    <col min="15874" max="15874" width="2.5703125" style="62" customWidth="1"/>
    <col min="15875" max="15875" width="1.140625" style="62" customWidth="1"/>
    <col min="15876" max="15876" width="3.140625" style="62" customWidth="1"/>
    <col min="15877" max="15877" width="1.42578125" style="62" customWidth="1"/>
    <col min="15878" max="15878" width="13.7109375" style="62" customWidth="1"/>
    <col min="15879" max="15879" width="2.28515625" style="62" customWidth="1"/>
    <col min="15880" max="15880" width="2.85546875" style="62" customWidth="1"/>
    <col min="15881" max="15881" width="3.140625" style="62" customWidth="1"/>
    <col min="15882" max="15882" width="1" style="62" customWidth="1"/>
    <col min="15883" max="15883" width="4.85546875" style="62" customWidth="1"/>
    <col min="15884" max="15884" width="2.28515625" style="62" customWidth="1"/>
    <col min="15885" max="15887" width="1.140625" style="62" customWidth="1"/>
    <col min="15888" max="15889" width="1" style="62" customWidth="1"/>
    <col min="15890" max="15890" width="1.140625" style="62" customWidth="1"/>
    <col min="15891" max="15891" width="1.42578125" style="62" customWidth="1"/>
    <col min="15892" max="15892" width="5.7109375" style="62" customWidth="1"/>
    <col min="15893" max="15893" width="1.140625" style="62" customWidth="1"/>
    <col min="15894" max="15894" width="2.28515625" style="62" customWidth="1"/>
    <col min="15895" max="15895" width="5" style="62" customWidth="1"/>
    <col min="15896" max="15897" width="1.140625" style="62" customWidth="1"/>
    <col min="15898" max="15898" width="5.140625" style="62" customWidth="1"/>
    <col min="15899" max="15899" width="10.28515625" style="62" bestFit="1" customWidth="1"/>
    <col min="15900" max="15900" width="2.28515625" style="62" customWidth="1"/>
    <col min="15901" max="15901" width="1.140625" style="62" customWidth="1"/>
    <col min="15902" max="15903" width="4.5703125" style="62" customWidth="1"/>
    <col min="15904" max="15904" width="12.5703125" style="62" customWidth="1"/>
    <col min="15905" max="15905" width="6.42578125" style="62" customWidth="1"/>
    <col min="15906" max="16128" width="6.85546875" style="62"/>
    <col min="16129" max="16129" width="4.28515625" style="62" customWidth="1"/>
    <col min="16130" max="16130" width="2.5703125" style="62" customWidth="1"/>
    <col min="16131" max="16131" width="1.140625" style="62" customWidth="1"/>
    <col min="16132" max="16132" width="3.140625" style="62" customWidth="1"/>
    <col min="16133" max="16133" width="1.42578125" style="62" customWidth="1"/>
    <col min="16134" max="16134" width="13.7109375" style="62" customWidth="1"/>
    <col min="16135" max="16135" width="2.28515625" style="62" customWidth="1"/>
    <col min="16136" max="16136" width="2.85546875" style="62" customWidth="1"/>
    <col min="16137" max="16137" width="3.140625" style="62" customWidth="1"/>
    <col min="16138" max="16138" width="1" style="62" customWidth="1"/>
    <col min="16139" max="16139" width="4.85546875" style="62" customWidth="1"/>
    <col min="16140" max="16140" width="2.28515625" style="62" customWidth="1"/>
    <col min="16141" max="16143" width="1.140625" style="62" customWidth="1"/>
    <col min="16144" max="16145" width="1" style="62" customWidth="1"/>
    <col min="16146" max="16146" width="1.140625" style="62" customWidth="1"/>
    <col min="16147" max="16147" width="1.42578125" style="62" customWidth="1"/>
    <col min="16148" max="16148" width="5.7109375" style="62" customWidth="1"/>
    <col min="16149" max="16149" width="1.140625" style="62" customWidth="1"/>
    <col min="16150" max="16150" width="2.28515625" style="62" customWidth="1"/>
    <col min="16151" max="16151" width="5" style="62" customWidth="1"/>
    <col min="16152" max="16153" width="1.140625" style="62" customWidth="1"/>
    <col min="16154" max="16154" width="5.140625" style="62" customWidth="1"/>
    <col min="16155" max="16155" width="10.28515625" style="62" bestFit="1" customWidth="1"/>
    <col min="16156" max="16156" width="2.28515625" style="62" customWidth="1"/>
    <col min="16157" max="16157" width="1.140625" style="62" customWidth="1"/>
    <col min="16158" max="16159" width="4.5703125" style="62" customWidth="1"/>
    <col min="16160" max="16160" width="12.5703125" style="62" customWidth="1"/>
    <col min="16161" max="16161" width="6.42578125" style="62" customWidth="1"/>
    <col min="16162" max="16384" width="6.85546875" style="62"/>
  </cols>
  <sheetData>
    <row r="1" spans="2:33" ht="24" customHeight="1" x14ac:dyDescent="0.25"/>
    <row r="2" spans="2:33" ht="20.25" customHeight="1" x14ac:dyDescent="0.25">
      <c r="F2" s="91" t="s">
        <v>50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2:33" ht="13.5" customHeight="1" x14ac:dyDescent="0.25">
      <c r="G3" s="92" t="s">
        <v>51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2:33" x14ac:dyDescent="0.25">
      <c r="G4" s="92" t="s">
        <v>52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V4" s="92" t="s">
        <v>53</v>
      </c>
      <c r="W4" s="92"/>
      <c r="Y4" s="92" t="s">
        <v>54</v>
      </c>
      <c r="Z4" s="92"/>
      <c r="AA4" s="92"/>
      <c r="AB4" s="92"/>
      <c r="AC4" s="92"/>
      <c r="AD4" s="92"/>
    </row>
    <row r="6" spans="2:33" x14ac:dyDescent="0.25">
      <c r="M6" s="93" t="s">
        <v>55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8" spans="2:33" ht="27" customHeight="1" x14ac:dyDescent="0.25">
      <c r="B8" s="87" t="s">
        <v>56</v>
      </c>
      <c r="C8" s="87"/>
      <c r="D8" s="87"/>
      <c r="E8" s="88" t="s">
        <v>57</v>
      </c>
      <c r="F8" s="88"/>
      <c r="G8" s="88"/>
      <c r="H8" s="88"/>
      <c r="K8" s="89" t="s">
        <v>58</v>
      </c>
      <c r="L8" s="89"/>
      <c r="M8" s="89"/>
      <c r="N8" s="89"/>
      <c r="P8" s="90" t="s">
        <v>59</v>
      </c>
      <c r="Q8" s="90"/>
      <c r="R8" s="90"/>
      <c r="S8" s="90"/>
      <c r="T8" s="90"/>
      <c r="U8" s="90"/>
      <c r="V8" s="90"/>
      <c r="W8" s="89" t="s">
        <v>60</v>
      </c>
      <c r="X8" s="89"/>
      <c r="Y8" s="89"/>
      <c r="Z8" s="89"/>
      <c r="AA8" s="88" t="s">
        <v>61</v>
      </c>
      <c r="AB8" s="88"/>
      <c r="AC8" s="88"/>
      <c r="AD8" s="88"/>
      <c r="AE8" s="88"/>
      <c r="AF8" s="88"/>
      <c r="AG8" s="88"/>
    </row>
    <row r="9" spans="2:33" ht="6" customHeight="1" x14ac:dyDescent="0.25"/>
    <row r="10" spans="2:33" ht="13.5" customHeight="1" x14ac:dyDescent="0.25">
      <c r="D10" s="77" t="s">
        <v>62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2:33" ht="6" customHeight="1" x14ac:dyDescent="0.25"/>
    <row r="12" spans="2:33" ht="13.5" customHeight="1" x14ac:dyDescent="0.25">
      <c r="F12" s="78" t="s">
        <v>63</v>
      </c>
      <c r="G12" s="78"/>
      <c r="H12" s="78"/>
      <c r="R12" s="86" t="s">
        <v>64</v>
      </c>
      <c r="S12" s="86"/>
      <c r="T12" s="86"/>
      <c r="U12" s="86"/>
    </row>
    <row r="13" spans="2:33" ht="13.5" customHeight="1" x14ac:dyDescent="0.25">
      <c r="F13" s="78" t="s">
        <v>65</v>
      </c>
      <c r="G13" s="78"/>
      <c r="H13" s="78"/>
      <c r="O13" s="85">
        <v>41878</v>
      </c>
      <c r="P13" s="85"/>
      <c r="Q13" s="85"/>
      <c r="R13" s="85"/>
      <c r="S13" s="85"/>
      <c r="T13" s="85"/>
      <c r="U13" s="85"/>
    </row>
    <row r="14" spans="2:33" ht="13.5" customHeight="1" x14ac:dyDescent="0.25">
      <c r="F14" s="78" t="s">
        <v>66</v>
      </c>
      <c r="G14" s="78"/>
      <c r="H14" s="78"/>
      <c r="I14" s="78"/>
      <c r="J14" s="78"/>
      <c r="O14" s="79">
        <v>101</v>
      </c>
      <c r="P14" s="79"/>
      <c r="Q14" s="79"/>
      <c r="R14" s="79"/>
      <c r="S14" s="79"/>
      <c r="T14" s="79"/>
      <c r="U14" s="79"/>
    </row>
    <row r="15" spans="2:33" ht="13.5" customHeight="1" x14ac:dyDescent="0.25">
      <c r="F15" s="78" t="s">
        <v>67</v>
      </c>
      <c r="G15" s="78"/>
      <c r="H15" s="78"/>
      <c r="O15" s="79">
        <v>60701</v>
      </c>
      <c r="P15" s="79"/>
      <c r="Q15" s="79"/>
      <c r="R15" s="79"/>
      <c r="S15" s="79"/>
      <c r="T15" s="79"/>
      <c r="U15" s="79"/>
      <c r="AA15" s="64" t="s">
        <v>68</v>
      </c>
      <c r="AC15" s="79">
        <v>601</v>
      </c>
      <c r="AD15" s="79"/>
      <c r="AE15" s="79"/>
    </row>
    <row r="16" spans="2:33" ht="13.5" customHeight="1" x14ac:dyDescent="0.25">
      <c r="F16" s="78" t="s">
        <v>69</v>
      </c>
      <c r="G16" s="78"/>
      <c r="H16" s="78"/>
      <c r="O16" s="79">
        <v>58340.003799999999</v>
      </c>
      <c r="P16" s="79"/>
      <c r="Q16" s="79"/>
      <c r="R16" s="79"/>
      <c r="S16" s="79"/>
      <c r="T16" s="79"/>
      <c r="U16" s="79"/>
      <c r="AA16" s="64" t="s">
        <v>68</v>
      </c>
      <c r="AC16" s="79">
        <v>577.62379999999996</v>
      </c>
      <c r="AD16" s="79"/>
      <c r="AE16" s="79"/>
    </row>
    <row r="17" spans="3:31" ht="13.5" customHeight="1" x14ac:dyDescent="0.25">
      <c r="F17" s="78" t="s">
        <v>70</v>
      </c>
      <c r="G17" s="78"/>
      <c r="H17" s="78"/>
      <c r="O17" s="80">
        <v>3.8895507487520797</v>
      </c>
      <c r="P17" s="80"/>
      <c r="Q17" s="80"/>
      <c r="R17" s="80"/>
      <c r="S17" s="80"/>
      <c r="T17" s="80"/>
      <c r="U17" s="80"/>
    </row>
    <row r="18" spans="3:31" ht="13.5" customHeight="1" x14ac:dyDescent="0.25">
      <c r="F18" s="78" t="s">
        <v>71</v>
      </c>
      <c r="G18" s="78"/>
      <c r="H18" s="78"/>
      <c r="I18" s="86" t="s">
        <v>72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3:31" x14ac:dyDescent="0.25">
      <c r="F19" s="78" t="s">
        <v>73</v>
      </c>
      <c r="G19" s="78"/>
      <c r="H19" s="78"/>
      <c r="I19" s="86" t="s">
        <v>74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3:31" ht="6.75" customHeight="1" x14ac:dyDescent="0.25"/>
    <row r="21" spans="3:31" ht="20.25" customHeight="1" x14ac:dyDescent="0.25">
      <c r="C21" s="77" t="s">
        <v>75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3:31" ht="13.5" customHeight="1" x14ac:dyDescent="0.25">
      <c r="F22" s="78" t="s">
        <v>76</v>
      </c>
      <c r="G22" s="78"/>
      <c r="H22" s="78"/>
      <c r="O22" s="85">
        <v>42131</v>
      </c>
      <c r="P22" s="85"/>
      <c r="Q22" s="85"/>
      <c r="R22" s="85"/>
      <c r="S22" s="85"/>
      <c r="T22" s="85"/>
      <c r="U22" s="85"/>
    </row>
    <row r="23" spans="3:31" ht="13.5" customHeight="1" x14ac:dyDescent="0.25">
      <c r="F23" s="78" t="s">
        <v>77</v>
      </c>
      <c r="G23" s="78"/>
      <c r="H23" s="78"/>
      <c r="I23" s="78"/>
      <c r="O23" s="79">
        <v>100</v>
      </c>
      <c r="P23" s="79"/>
      <c r="Q23" s="79"/>
      <c r="R23" s="79"/>
      <c r="S23" s="79"/>
      <c r="T23" s="79"/>
      <c r="U23" s="79"/>
    </row>
    <row r="24" spans="3:31" ht="13.5" customHeight="1" x14ac:dyDescent="0.25">
      <c r="F24" s="78" t="s">
        <v>78</v>
      </c>
      <c r="G24" s="78"/>
      <c r="H24" s="78"/>
      <c r="O24" s="79">
        <v>127280.99800000001</v>
      </c>
      <c r="P24" s="79"/>
      <c r="Q24" s="79"/>
      <c r="R24" s="79"/>
      <c r="S24" s="79"/>
      <c r="T24" s="79"/>
      <c r="U24" s="79"/>
      <c r="AA24" s="64" t="s">
        <v>68</v>
      </c>
      <c r="AC24" s="79">
        <v>1272.80998</v>
      </c>
      <c r="AD24" s="79"/>
      <c r="AE24" s="79"/>
    </row>
    <row r="25" spans="3:31" ht="13.5" customHeight="1" x14ac:dyDescent="0.25">
      <c r="F25" s="78" t="s">
        <v>79</v>
      </c>
      <c r="G25" s="78"/>
      <c r="H25" s="78"/>
      <c r="N25" s="79">
        <v>79685.999100000001</v>
      </c>
      <c r="O25" s="79"/>
      <c r="P25" s="79"/>
      <c r="Q25" s="79"/>
      <c r="R25" s="79"/>
      <c r="S25" s="79"/>
      <c r="T25" s="79"/>
      <c r="U25" s="79"/>
      <c r="AA25" s="64" t="s">
        <v>4</v>
      </c>
      <c r="AC25" s="83">
        <f>N25/O24</f>
        <v>0.62606359434736669</v>
      </c>
      <c r="AD25" s="83"/>
      <c r="AE25" s="83"/>
    </row>
    <row r="26" spans="3:31" ht="13.5" customHeight="1" x14ac:dyDescent="0.25">
      <c r="F26" s="78" t="s">
        <v>80</v>
      </c>
      <c r="G26" s="78"/>
      <c r="H26" s="78"/>
      <c r="O26" s="79">
        <v>2</v>
      </c>
      <c r="P26" s="79"/>
      <c r="Q26" s="79"/>
      <c r="R26" s="79"/>
      <c r="S26" s="79"/>
      <c r="T26" s="79"/>
      <c r="U26" s="79"/>
      <c r="AA26" s="64" t="s">
        <v>81</v>
      </c>
      <c r="AC26" s="84">
        <f>2/101</f>
        <v>1.9801980198019802E-2</v>
      </c>
      <c r="AD26" s="84"/>
      <c r="AE26" s="84"/>
    </row>
    <row r="27" spans="3:31" x14ac:dyDescent="0.25">
      <c r="F27" s="78" t="s">
        <v>82</v>
      </c>
      <c r="G27" s="78"/>
      <c r="H27" s="78"/>
      <c r="O27" s="79">
        <v>600</v>
      </c>
      <c r="P27" s="79"/>
      <c r="Q27" s="79"/>
      <c r="R27" s="79"/>
      <c r="S27" s="79"/>
      <c r="T27" s="79"/>
      <c r="U27" s="79"/>
      <c r="AA27" s="64" t="s">
        <v>68</v>
      </c>
      <c r="AC27" s="79">
        <v>600</v>
      </c>
      <c r="AD27" s="79"/>
      <c r="AE27" s="79"/>
    </row>
    <row r="28" spans="3:31" ht="6.75" customHeight="1" x14ac:dyDescent="0.25"/>
    <row r="29" spans="3:31" ht="20.25" customHeight="1" x14ac:dyDescent="0.25">
      <c r="C29" s="77" t="s">
        <v>83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3:31" ht="13.5" customHeight="1" x14ac:dyDescent="0.25">
      <c r="F30" s="78" t="s">
        <v>84</v>
      </c>
      <c r="G30" s="78"/>
      <c r="H30" s="78"/>
      <c r="R30" s="79">
        <v>754293.13</v>
      </c>
      <c r="S30" s="79"/>
      <c r="T30" s="79"/>
      <c r="U30" s="79"/>
      <c r="V30" s="79"/>
      <c r="AA30" s="64" t="s">
        <v>85</v>
      </c>
      <c r="AC30" s="75">
        <v>135.762</v>
      </c>
      <c r="AD30" s="75"/>
      <c r="AE30" s="75"/>
    </row>
    <row r="31" spans="3:31" ht="13.5" customHeight="1" x14ac:dyDescent="0.25">
      <c r="F31" s="78" t="s">
        <v>86</v>
      </c>
      <c r="G31" s="78"/>
      <c r="H31" s="78"/>
      <c r="I31" s="78"/>
      <c r="R31" s="79">
        <v>501443.56</v>
      </c>
      <c r="S31" s="79"/>
      <c r="T31" s="79"/>
      <c r="U31" s="79"/>
      <c r="V31" s="79"/>
      <c r="AA31" s="64" t="s">
        <v>85</v>
      </c>
      <c r="AC31" s="75">
        <v>204.22</v>
      </c>
      <c r="AD31" s="75"/>
      <c r="AE31" s="75"/>
    </row>
    <row r="32" spans="3:31" ht="13.5" customHeight="1" x14ac:dyDescent="0.25">
      <c r="F32" s="78" t="s">
        <v>87</v>
      </c>
      <c r="G32" s="78"/>
      <c r="H32" s="78"/>
      <c r="S32" s="80">
        <v>31.453780999999999</v>
      </c>
      <c r="T32" s="80"/>
      <c r="U32" s="80"/>
      <c r="AA32" s="64" t="s">
        <v>88</v>
      </c>
      <c r="AC32" s="80">
        <v>20.910034999999997</v>
      </c>
      <c r="AD32" s="80"/>
      <c r="AE32" s="80"/>
    </row>
    <row r="33" spans="3:31" x14ac:dyDescent="0.25">
      <c r="F33" s="78" t="s">
        <v>89</v>
      </c>
      <c r="G33" s="78"/>
      <c r="H33" s="78"/>
      <c r="S33" s="80">
        <v>11.329125034834032</v>
      </c>
      <c r="T33" s="80"/>
      <c r="U33" s="80"/>
      <c r="AA33" s="64" t="s">
        <v>88</v>
      </c>
      <c r="AC33" s="80">
        <v>7.5314443436150285</v>
      </c>
      <c r="AD33" s="80"/>
      <c r="AE33" s="80"/>
    </row>
    <row r="34" spans="3:31" ht="6.75" customHeight="1" x14ac:dyDescent="0.25"/>
    <row r="35" spans="3:31" ht="20.25" customHeight="1" x14ac:dyDescent="0.25">
      <c r="C35" s="77" t="s">
        <v>90</v>
      </c>
      <c r="D35" s="77"/>
      <c r="E35" s="77"/>
      <c r="F35" s="77"/>
      <c r="G35" s="77"/>
      <c r="H35" s="77"/>
      <c r="I35" s="77"/>
      <c r="J35" s="77"/>
    </row>
    <row r="36" spans="3:31" ht="13.5" customHeight="1" x14ac:dyDescent="0.25">
      <c r="F36" s="78" t="s">
        <v>91</v>
      </c>
      <c r="G36" s="78"/>
      <c r="H36" s="78"/>
      <c r="T36" s="81">
        <v>23981</v>
      </c>
      <c r="U36" s="81"/>
      <c r="V36" s="81"/>
      <c r="AA36" s="82" t="s">
        <v>92</v>
      </c>
      <c r="AB36" s="82"/>
      <c r="AC36" s="79">
        <v>237</v>
      </c>
      <c r="AD36" s="79"/>
      <c r="AE36" s="79"/>
    </row>
    <row r="37" spans="3:31" ht="13.5" customHeight="1" x14ac:dyDescent="0.25">
      <c r="F37" s="78" t="s">
        <v>93</v>
      </c>
      <c r="G37" s="78"/>
      <c r="H37" s="78"/>
      <c r="I37" s="78"/>
      <c r="Q37" s="79">
        <v>66579.997999999992</v>
      </c>
      <c r="R37" s="79"/>
      <c r="S37" s="79"/>
      <c r="T37" s="79"/>
      <c r="U37" s="79"/>
      <c r="AA37" s="64" t="s">
        <v>68</v>
      </c>
      <c r="AC37" s="79">
        <v>659.20790099009912</v>
      </c>
      <c r="AD37" s="79"/>
      <c r="AE37" s="79"/>
    </row>
    <row r="38" spans="3:31" ht="13.5" customHeight="1" x14ac:dyDescent="0.25">
      <c r="F38" s="78" t="s">
        <v>94</v>
      </c>
      <c r="G38" s="78"/>
      <c r="H38" s="78"/>
      <c r="S38" s="80">
        <v>2.7763645385930533</v>
      </c>
      <c r="T38" s="80"/>
      <c r="U38" s="80"/>
    </row>
    <row r="39" spans="3:31" x14ac:dyDescent="0.25">
      <c r="F39" s="78" t="s">
        <v>95</v>
      </c>
      <c r="G39" s="78"/>
      <c r="H39" s="78"/>
      <c r="I39" s="78"/>
      <c r="R39" s="75">
        <v>85.47958911774073</v>
      </c>
      <c r="S39" s="75"/>
      <c r="T39" s="75"/>
      <c r="U39" s="75"/>
      <c r="AA39" s="64" t="s">
        <v>96</v>
      </c>
      <c r="AC39" s="75">
        <v>87.063458937021892</v>
      </c>
      <c r="AD39" s="75"/>
      <c r="AE39" s="75"/>
    </row>
    <row r="40" spans="3:31" ht="6.75" customHeight="1" x14ac:dyDescent="0.25"/>
    <row r="41" spans="3:31" ht="20.25" customHeight="1" x14ac:dyDescent="0.25">
      <c r="C41" s="77" t="s">
        <v>97</v>
      </c>
      <c r="D41" s="77"/>
      <c r="E41" s="77"/>
      <c r="F41" s="77"/>
      <c r="G41" s="77"/>
      <c r="H41" s="77"/>
    </row>
    <row r="42" spans="3:31" ht="13.5" customHeight="1" x14ac:dyDescent="0.25">
      <c r="C42" s="65"/>
      <c r="D42" s="65"/>
      <c r="E42" s="65"/>
      <c r="F42" s="74" t="s">
        <v>98</v>
      </c>
      <c r="G42" s="74"/>
      <c r="H42" s="74"/>
      <c r="I42" s="66"/>
      <c r="J42" s="66"/>
      <c r="K42" s="66"/>
      <c r="L42" s="66"/>
      <c r="M42" s="66"/>
      <c r="N42" s="66"/>
      <c r="O42" s="75">
        <v>51202.84</v>
      </c>
      <c r="P42" s="75"/>
      <c r="Q42" s="75"/>
      <c r="R42" s="75"/>
      <c r="S42" s="75"/>
      <c r="T42" s="75"/>
      <c r="U42" s="75"/>
      <c r="V42" s="75"/>
      <c r="W42" s="66"/>
      <c r="X42" s="66"/>
      <c r="Y42" s="66"/>
      <c r="Z42" s="66"/>
      <c r="AA42" s="67" t="s">
        <v>99</v>
      </c>
      <c r="AB42" s="66"/>
      <c r="AC42" s="75">
        <v>2.1351419874066968</v>
      </c>
      <c r="AD42" s="75"/>
      <c r="AE42" s="75"/>
    </row>
    <row r="43" spans="3:31" ht="13.5" customHeight="1" x14ac:dyDescent="0.25">
      <c r="C43" s="65"/>
      <c r="D43" s="65"/>
      <c r="E43" s="65"/>
      <c r="F43" s="74" t="s">
        <v>100</v>
      </c>
      <c r="G43" s="74"/>
      <c r="H43" s="74"/>
      <c r="I43" s="66"/>
      <c r="J43" s="66"/>
      <c r="K43" s="66"/>
      <c r="L43" s="66"/>
      <c r="M43" s="66"/>
      <c r="N43" s="66"/>
      <c r="O43" s="75">
        <v>1678.67</v>
      </c>
      <c r="P43" s="75"/>
      <c r="Q43" s="75"/>
      <c r="R43" s="75"/>
      <c r="S43" s="75"/>
      <c r="T43" s="75"/>
      <c r="U43" s="75"/>
      <c r="V43" s="75"/>
      <c r="W43" s="66"/>
      <c r="X43" s="66"/>
      <c r="Y43" s="66"/>
      <c r="Z43" s="66"/>
      <c r="AA43" s="67" t="s">
        <v>99</v>
      </c>
      <c r="AB43" s="66"/>
      <c r="AC43" s="75">
        <v>7.0000000000000007E-2</v>
      </c>
      <c r="AD43" s="75"/>
      <c r="AE43" s="75"/>
    </row>
    <row r="44" spans="3:31" ht="13.5" customHeight="1" x14ac:dyDescent="0.25">
      <c r="C44" s="65"/>
      <c r="D44" s="65"/>
      <c r="E44" s="65"/>
      <c r="F44" s="74" t="s">
        <v>101</v>
      </c>
      <c r="G44" s="74"/>
      <c r="H44" s="74"/>
      <c r="I44" s="66"/>
      <c r="J44" s="66"/>
      <c r="K44" s="66"/>
      <c r="L44" s="66"/>
      <c r="M44" s="66"/>
      <c r="N44" s="75">
        <v>1002.08</v>
      </c>
      <c r="O44" s="75"/>
      <c r="P44" s="75"/>
      <c r="Q44" s="75"/>
      <c r="R44" s="75"/>
      <c r="S44" s="75"/>
      <c r="T44" s="75"/>
      <c r="U44" s="75"/>
      <c r="V44" s="75"/>
      <c r="W44" s="66"/>
      <c r="X44" s="66"/>
      <c r="Y44" s="66"/>
      <c r="Z44" s="66"/>
      <c r="AA44" s="67" t="s">
        <v>68</v>
      </c>
      <c r="AB44" s="66"/>
      <c r="AC44" s="75">
        <v>9.9215841584158415</v>
      </c>
      <c r="AD44" s="75"/>
      <c r="AE44" s="75"/>
    </row>
    <row r="45" spans="3:31" ht="13.5" customHeight="1" x14ac:dyDescent="0.25">
      <c r="C45" s="65"/>
      <c r="D45" s="65"/>
      <c r="E45" s="65"/>
      <c r="F45" s="74" t="s">
        <v>102</v>
      </c>
      <c r="G45" s="74"/>
      <c r="H45" s="74"/>
      <c r="I45" s="66"/>
      <c r="J45" s="66"/>
      <c r="K45" s="66"/>
      <c r="L45" s="66"/>
      <c r="M45" s="66"/>
      <c r="N45" s="66"/>
      <c r="O45" s="75">
        <v>2366.2399999999998</v>
      </c>
      <c r="P45" s="75"/>
      <c r="Q45" s="75"/>
      <c r="R45" s="75"/>
      <c r="S45" s="75"/>
      <c r="T45" s="75"/>
      <c r="U45" s="75"/>
      <c r="V45" s="75"/>
      <c r="W45" s="66"/>
      <c r="X45" s="66"/>
      <c r="Y45" s="66"/>
      <c r="Z45" s="66"/>
      <c r="AA45" s="67" t="s">
        <v>68</v>
      </c>
      <c r="AB45" s="66"/>
      <c r="AC45" s="75">
        <v>23.428118811881188</v>
      </c>
      <c r="AD45" s="75"/>
      <c r="AE45" s="75"/>
    </row>
    <row r="46" spans="3:31" ht="13.5" customHeight="1" x14ac:dyDescent="0.25">
      <c r="C46" s="65"/>
      <c r="D46" s="65"/>
      <c r="E46" s="65"/>
      <c r="F46" s="74" t="s">
        <v>103</v>
      </c>
      <c r="G46" s="74"/>
      <c r="H46" s="74"/>
      <c r="I46" s="66"/>
      <c r="J46" s="66"/>
      <c r="K46" s="66"/>
      <c r="L46" s="66"/>
      <c r="M46" s="66"/>
      <c r="N46" s="66"/>
      <c r="O46" s="75">
        <v>662.5</v>
      </c>
      <c r="P46" s="75"/>
      <c r="Q46" s="75"/>
      <c r="R46" s="75"/>
      <c r="S46" s="75"/>
      <c r="T46" s="75"/>
      <c r="U46" s="75"/>
      <c r="V46" s="75"/>
      <c r="W46" s="66"/>
      <c r="X46" s="66"/>
      <c r="Y46" s="66"/>
      <c r="Z46" s="66"/>
      <c r="AA46" s="67" t="s">
        <v>68</v>
      </c>
      <c r="AB46" s="66"/>
      <c r="AC46" s="75">
        <v>6.5594059405940595</v>
      </c>
      <c r="AD46" s="75"/>
      <c r="AE46" s="75"/>
    </row>
    <row r="47" spans="3:31" ht="15" x14ac:dyDescent="0.25">
      <c r="C47" s="65"/>
      <c r="D47" s="65"/>
      <c r="E47" s="65"/>
      <c r="F47" s="74" t="s">
        <v>104</v>
      </c>
      <c r="G47" s="74"/>
      <c r="H47" s="74"/>
      <c r="I47" s="74"/>
      <c r="J47" s="66"/>
      <c r="K47" s="66"/>
      <c r="L47" s="66"/>
      <c r="M47" s="66"/>
      <c r="N47" s="66"/>
      <c r="O47" s="75">
        <v>56912.33</v>
      </c>
      <c r="P47" s="75"/>
      <c r="Q47" s="75"/>
      <c r="R47" s="75"/>
      <c r="S47" s="75"/>
      <c r="T47" s="75"/>
      <c r="U47" s="75"/>
      <c r="V47" s="75"/>
      <c r="W47" s="66"/>
      <c r="X47" s="66"/>
      <c r="Y47" s="66"/>
      <c r="Z47" s="66"/>
      <c r="AA47" s="67" t="s">
        <v>99</v>
      </c>
      <c r="AB47" s="66"/>
      <c r="AC47" s="75">
        <v>2.3732258871606691</v>
      </c>
      <c r="AD47" s="75"/>
      <c r="AE47" s="75"/>
    </row>
    <row r="48" spans="3:31" ht="6.75" customHeight="1" x14ac:dyDescent="0.25"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3:31" ht="20.25" customHeight="1" x14ac:dyDescent="0.25">
      <c r="C49" s="76" t="s">
        <v>105</v>
      </c>
      <c r="D49" s="76"/>
      <c r="E49" s="76"/>
      <c r="F49" s="76"/>
      <c r="G49" s="76"/>
      <c r="H49" s="76"/>
      <c r="I49" s="76"/>
      <c r="J49" s="7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3:31" ht="13.5" customHeight="1" x14ac:dyDescent="0.25">
      <c r="C50" s="65"/>
      <c r="D50" s="65"/>
      <c r="E50" s="65"/>
      <c r="F50" s="74" t="s">
        <v>106</v>
      </c>
      <c r="G50" s="74"/>
      <c r="H50" s="66"/>
      <c r="I50" s="75">
        <v>155.54329999999999</v>
      </c>
      <c r="J50" s="75"/>
      <c r="K50" s="75"/>
      <c r="L50" s="75"/>
      <c r="M50" s="66"/>
      <c r="N50" s="75">
        <v>197977.07</v>
      </c>
      <c r="O50" s="75"/>
      <c r="P50" s="75"/>
      <c r="Q50" s="75"/>
      <c r="R50" s="75"/>
      <c r="S50" s="75"/>
      <c r="T50" s="75"/>
      <c r="U50" s="75"/>
      <c r="V50" s="66"/>
      <c r="W50" s="66"/>
      <c r="X50" s="66"/>
      <c r="Y50" s="66"/>
      <c r="Z50" s="66"/>
      <c r="AA50" s="67" t="s">
        <v>68</v>
      </c>
      <c r="AB50" s="66"/>
      <c r="AC50" s="75">
        <v>1960.1690090000002</v>
      </c>
      <c r="AD50" s="75"/>
      <c r="AE50" s="75"/>
    </row>
    <row r="51" spans="3:31" ht="13.5" customHeight="1" x14ac:dyDescent="0.25">
      <c r="C51" s="65"/>
      <c r="D51" s="65"/>
      <c r="E51" s="65"/>
      <c r="F51" s="74" t="s">
        <v>104</v>
      </c>
      <c r="G51" s="74"/>
      <c r="H51" s="74"/>
      <c r="I51" s="74"/>
      <c r="J51" s="66"/>
      <c r="K51" s="66"/>
      <c r="L51" s="75">
        <v>56912.33</v>
      </c>
      <c r="M51" s="75"/>
      <c r="N51" s="75"/>
      <c r="O51" s="75"/>
      <c r="P51" s="75"/>
      <c r="Q51" s="75"/>
      <c r="R51" s="75"/>
      <c r="S51" s="75"/>
      <c r="T51" s="75"/>
      <c r="U51" s="75"/>
      <c r="V51" s="66"/>
      <c r="W51" s="66"/>
      <c r="X51" s="66"/>
      <c r="Y51" s="66"/>
      <c r="Z51" s="66"/>
      <c r="AA51" s="67" t="s">
        <v>68</v>
      </c>
      <c r="AB51" s="66"/>
      <c r="AC51" s="75">
        <v>563.48841500000003</v>
      </c>
      <c r="AD51" s="75"/>
      <c r="AE51" s="75"/>
    </row>
    <row r="52" spans="3:31" ht="13.5" customHeight="1" x14ac:dyDescent="0.25">
      <c r="C52" s="65"/>
      <c r="D52" s="65"/>
      <c r="E52" s="65"/>
      <c r="F52" s="74" t="s">
        <v>107</v>
      </c>
      <c r="G52" s="74"/>
      <c r="H52" s="74"/>
      <c r="I52" s="74"/>
      <c r="J52" s="75">
        <v>237.09990000000002</v>
      </c>
      <c r="K52" s="75"/>
      <c r="L52" s="75"/>
      <c r="M52" s="75"/>
      <c r="N52" s="75"/>
      <c r="O52" s="75">
        <v>143922.07</v>
      </c>
      <c r="P52" s="75"/>
      <c r="Q52" s="75"/>
      <c r="R52" s="75"/>
      <c r="S52" s="75"/>
      <c r="T52" s="75"/>
      <c r="U52" s="75"/>
      <c r="V52" s="66"/>
      <c r="W52" s="66"/>
      <c r="X52" s="66"/>
      <c r="Y52" s="66"/>
      <c r="Z52" s="66"/>
      <c r="AA52" s="67" t="s">
        <v>68</v>
      </c>
      <c r="AB52" s="66"/>
      <c r="AC52" s="75">
        <v>1424.9709899999998</v>
      </c>
      <c r="AD52" s="75"/>
      <c r="AE52" s="75"/>
    </row>
    <row r="53" spans="3:31" ht="13.5" customHeight="1" x14ac:dyDescent="0.25">
      <c r="C53" s="65"/>
      <c r="D53" s="65"/>
      <c r="E53" s="65"/>
      <c r="F53" s="74" t="s">
        <v>108</v>
      </c>
      <c r="G53" s="74"/>
      <c r="H53" s="74"/>
      <c r="I53" s="66"/>
      <c r="J53" s="66"/>
      <c r="K53" s="66"/>
      <c r="L53" s="66"/>
      <c r="M53" s="66"/>
      <c r="N53" s="75">
        <v>-2857.33</v>
      </c>
      <c r="O53" s="75"/>
      <c r="P53" s="75"/>
      <c r="Q53" s="75"/>
      <c r="R53" s="75"/>
      <c r="S53" s="75"/>
      <c r="T53" s="75"/>
      <c r="U53" s="75"/>
      <c r="V53" s="66"/>
      <c r="W53" s="66"/>
      <c r="X53" s="66"/>
      <c r="Y53" s="66"/>
      <c r="Z53" s="66"/>
      <c r="AA53" s="67" t="s">
        <v>68</v>
      </c>
      <c r="AB53" s="66"/>
      <c r="AC53" s="75">
        <v>-28.290396000000001</v>
      </c>
      <c r="AD53" s="75"/>
      <c r="AE53" s="75"/>
    </row>
    <row r="54" spans="3:31" ht="15" x14ac:dyDescent="0.25">
      <c r="C54" s="65"/>
      <c r="D54" s="65"/>
      <c r="E54" s="65"/>
      <c r="F54" s="74" t="s">
        <v>109</v>
      </c>
      <c r="G54" s="74"/>
      <c r="H54" s="74"/>
      <c r="I54" s="66"/>
      <c r="J54" s="66"/>
      <c r="K54" s="66"/>
      <c r="L54" s="66"/>
      <c r="M54" s="66"/>
      <c r="N54" s="75">
        <v>162.60429999999999</v>
      </c>
      <c r="O54" s="75"/>
      <c r="P54" s="75"/>
      <c r="Q54" s="75"/>
      <c r="R54" s="75"/>
      <c r="S54" s="75"/>
      <c r="T54" s="75"/>
      <c r="U54" s="75"/>
      <c r="V54" s="66"/>
      <c r="W54" s="66"/>
      <c r="X54" s="66"/>
      <c r="Y54" s="66"/>
      <c r="Z54" s="66"/>
      <c r="AA54" s="67" t="s">
        <v>110</v>
      </c>
      <c r="AB54" s="66"/>
      <c r="AC54" s="75">
        <v>148.9</v>
      </c>
      <c r="AD54" s="75"/>
      <c r="AE54" s="75"/>
    </row>
    <row r="55" spans="3:31" ht="15" x14ac:dyDescent="0.25">
      <c r="C55" s="65"/>
      <c r="D55" s="65"/>
      <c r="E55" s="65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3:31" ht="13.5" customHeight="1" x14ac:dyDescent="0.25">
      <c r="C56" s="65"/>
      <c r="D56" s="65"/>
      <c r="E56" s="65"/>
      <c r="F56" s="74" t="s">
        <v>111</v>
      </c>
      <c r="G56" s="74"/>
      <c r="H56" s="74"/>
      <c r="I56" s="74"/>
      <c r="J56" s="66"/>
      <c r="K56" s="66"/>
      <c r="L56" s="66"/>
      <c r="M56" s="66"/>
      <c r="N56" s="75">
        <v>0</v>
      </c>
      <c r="O56" s="75"/>
      <c r="P56" s="75"/>
      <c r="Q56" s="75"/>
      <c r="R56" s="75"/>
      <c r="S56" s="75"/>
      <c r="T56" s="75"/>
      <c r="U56" s="75"/>
      <c r="V56" s="66"/>
      <c r="W56" s="66"/>
      <c r="X56" s="66"/>
      <c r="Y56" s="66"/>
      <c r="Z56" s="66"/>
      <c r="AA56" s="67" t="s">
        <v>68</v>
      </c>
      <c r="AB56" s="66"/>
      <c r="AC56" s="75">
        <v>0</v>
      </c>
      <c r="AD56" s="75"/>
      <c r="AE56" s="75"/>
    </row>
    <row r="57" spans="3:31" ht="13.5" customHeight="1" x14ac:dyDescent="0.25">
      <c r="C57" s="65"/>
      <c r="D57" s="65"/>
      <c r="E57" s="65"/>
      <c r="F57" s="74" t="s">
        <v>112</v>
      </c>
      <c r="G57" s="74"/>
      <c r="H57" s="74"/>
      <c r="I57" s="74"/>
      <c r="J57" s="66"/>
      <c r="K57" s="66"/>
      <c r="L57" s="66"/>
      <c r="M57" s="66"/>
      <c r="N57" s="75">
        <v>1054.54</v>
      </c>
      <c r="O57" s="75"/>
      <c r="P57" s="75"/>
      <c r="Q57" s="75"/>
      <c r="R57" s="75"/>
      <c r="S57" s="75"/>
      <c r="T57" s="75"/>
      <c r="U57" s="75"/>
      <c r="V57" s="66"/>
      <c r="W57" s="66"/>
      <c r="X57" s="66"/>
      <c r="Y57" s="66"/>
      <c r="Z57" s="66"/>
      <c r="AA57" s="67" t="s">
        <v>68</v>
      </c>
      <c r="AB57" s="66"/>
      <c r="AC57" s="75">
        <v>10.440989999999999</v>
      </c>
      <c r="AD57" s="75"/>
      <c r="AE57" s="75"/>
    </row>
    <row r="58" spans="3:31" ht="15" x14ac:dyDescent="0.25">
      <c r="C58" s="65"/>
      <c r="D58" s="65"/>
      <c r="E58" s="65"/>
      <c r="F58" s="74" t="s">
        <v>113</v>
      </c>
      <c r="G58" s="74"/>
      <c r="H58" s="74"/>
      <c r="I58" s="74"/>
      <c r="J58" s="66"/>
      <c r="K58" s="66"/>
      <c r="L58" s="66"/>
      <c r="M58" s="66"/>
      <c r="N58" s="75">
        <v>-3911.87</v>
      </c>
      <c r="O58" s="75"/>
      <c r="P58" s="75"/>
      <c r="Q58" s="75"/>
      <c r="R58" s="75"/>
      <c r="S58" s="75"/>
      <c r="T58" s="75"/>
      <c r="U58" s="75"/>
      <c r="V58" s="66"/>
      <c r="W58" s="66"/>
      <c r="X58" s="66"/>
      <c r="Y58" s="66"/>
      <c r="Z58" s="66"/>
      <c r="AA58" s="67" t="s">
        <v>68</v>
      </c>
      <c r="AB58" s="66"/>
      <c r="AC58" s="75">
        <v>-38.731386000000001</v>
      </c>
      <c r="AD58" s="75"/>
      <c r="AE58" s="75"/>
    </row>
    <row r="59" spans="3:31" ht="12.75" customHeight="1" x14ac:dyDescent="0.25">
      <c r="C59" s="65"/>
      <c r="D59" s="65"/>
      <c r="E59" s="65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</sheetData>
  <mergeCells count="120">
    <mergeCell ref="B8:D8"/>
    <mergeCell ref="E8:H8"/>
    <mergeCell ref="K8:N8"/>
    <mergeCell ref="P8:V8"/>
    <mergeCell ref="W8:Z8"/>
    <mergeCell ref="AA8:AG8"/>
    <mergeCell ref="F2:AF2"/>
    <mergeCell ref="G3:AD3"/>
    <mergeCell ref="G4:T4"/>
    <mergeCell ref="V4:W4"/>
    <mergeCell ref="Y4:AD4"/>
    <mergeCell ref="M6:Y6"/>
    <mergeCell ref="F15:H15"/>
    <mergeCell ref="O15:U15"/>
    <mergeCell ref="AC15:AE15"/>
    <mergeCell ref="F16:H16"/>
    <mergeCell ref="O16:U16"/>
    <mergeCell ref="AC16:AE16"/>
    <mergeCell ref="D10:S10"/>
    <mergeCell ref="F12:H12"/>
    <mergeCell ref="R12:U12"/>
    <mergeCell ref="F13:H13"/>
    <mergeCell ref="O13:U13"/>
    <mergeCell ref="F14:J14"/>
    <mergeCell ref="O14:U14"/>
    <mergeCell ref="C21:R21"/>
    <mergeCell ref="F22:H22"/>
    <mergeCell ref="O22:U22"/>
    <mergeCell ref="F23:I23"/>
    <mergeCell ref="O23:U23"/>
    <mergeCell ref="F24:H24"/>
    <mergeCell ref="O24:U24"/>
    <mergeCell ref="F17:H17"/>
    <mergeCell ref="O17:U17"/>
    <mergeCell ref="F18:H18"/>
    <mergeCell ref="I18:U18"/>
    <mergeCell ref="F19:H19"/>
    <mergeCell ref="I19:U19"/>
    <mergeCell ref="F27:H27"/>
    <mergeCell ref="O27:U27"/>
    <mergeCell ref="AC27:AE27"/>
    <mergeCell ref="C29:O29"/>
    <mergeCell ref="F30:H30"/>
    <mergeCell ref="R30:V30"/>
    <mergeCell ref="AC30:AE30"/>
    <mergeCell ref="AC24:AE24"/>
    <mergeCell ref="F25:H25"/>
    <mergeCell ref="N25:U25"/>
    <mergeCell ref="AC25:AE25"/>
    <mergeCell ref="F26:H26"/>
    <mergeCell ref="O26:U26"/>
    <mergeCell ref="AC26:AE26"/>
    <mergeCell ref="F33:H33"/>
    <mergeCell ref="S33:U33"/>
    <mergeCell ref="AC33:AE33"/>
    <mergeCell ref="C35:J35"/>
    <mergeCell ref="F36:H36"/>
    <mergeCell ref="T36:V36"/>
    <mergeCell ref="AA36:AB36"/>
    <mergeCell ref="AC36:AE36"/>
    <mergeCell ref="F31:I31"/>
    <mergeCell ref="R31:V31"/>
    <mergeCell ref="AC31:AE31"/>
    <mergeCell ref="F32:H32"/>
    <mergeCell ref="S32:U32"/>
    <mergeCell ref="AC32:AE32"/>
    <mergeCell ref="C41:H41"/>
    <mergeCell ref="F42:H42"/>
    <mergeCell ref="O42:V42"/>
    <mergeCell ref="AC42:AE42"/>
    <mergeCell ref="F43:H43"/>
    <mergeCell ref="O43:V43"/>
    <mergeCell ref="AC43:AE43"/>
    <mergeCell ref="F37:I37"/>
    <mergeCell ref="Q37:U37"/>
    <mergeCell ref="AC37:AE37"/>
    <mergeCell ref="F38:H38"/>
    <mergeCell ref="S38:U38"/>
    <mergeCell ref="F39:I39"/>
    <mergeCell ref="R39:U39"/>
    <mergeCell ref="AC39:AE39"/>
    <mergeCell ref="F46:H46"/>
    <mergeCell ref="O46:V46"/>
    <mergeCell ref="AC46:AE46"/>
    <mergeCell ref="F47:I47"/>
    <mergeCell ref="O47:V47"/>
    <mergeCell ref="AC47:AE47"/>
    <mergeCell ref="F44:H44"/>
    <mergeCell ref="N44:V44"/>
    <mergeCell ref="AC44:AE44"/>
    <mergeCell ref="F45:H45"/>
    <mergeCell ref="O45:V45"/>
    <mergeCell ref="AC45:AE45"/>
    <mergeCell ref="F52:I52"/>
    <mergeCell ref="J52:N52"/>
    <mergeCell ref="O52:U52"/>
    <mergeCell ref="AC52:AE52"/>
    <mergeCell ref="F53:H53"/>
    <mergeCell ref="N53:U53"/>
    <mergeCell ref="AC53:AE53"/>
    <mergeCell ref="C49:J49"/>
    <mergeCell ref="F50:G50"/>
    <mergeCell ref="I50:L50"/>
    <mergeCell ref="N50:U50"/>
    <mergeCell ref="AC50:AE50"/>
    <mergeCell ref="F51:I51"/>
    <mergeCell ref="L51:U51"/>
    <mergeCell ref="AC51:AE51"/>
    <mergeCell ref="F57:I57"/>
    <mergeCell ref="N57:U57"/>
    <mergeCell ref="AC57:AE57"/>
    <mergeCell ref="F58:I58"/>
    <mergeCell ref="N58:U58"/>
    <mergeCell ref="AC58:AE58"/>
    <mergeCell ref="F54:H54"/>
    <mergeCell ref="N54:U54"/>
    <mergeCell ref="AC54:AE54"/>
    <mergeCell ref="F56:I56"/>
    <mergeCell ref="N56:U56"/>
    <mergeCell ref="AC56:AE56"/>
  </mergeCells>
  <pageMargins left="0.25" right="0.25" top="0.16666666666666666" bottom="0.16666666666666666" header="0" footer="0"/>
  <pageSetup paperSize="0" scale="0" fitToWidth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BN64"/>
  <sheetViews>
    <sheetView showGridLines="0" workbookViewId="0">
      <selection activeCell="BY32" sqref="BY32:BZ32"/>
    </sheetView>
  </sheetViews>
  <sheetFormatPr defaultRowHeight="12.75" customHeight="1" x14ac:dyDescent="0.25"/>
  <cols>
    <col min="1" max="1" width="2.28515625" style="62" customWidth="1"/>
    <col min="2" max="3" width="1.140625" style="62" customWidth="1"/>
    <col min="4" max="4" width="2.28515625" style="62" customWidth="1"/>
    <col min="5" max="5" width="1.7109375" style="62" customWidth="1"/>
    <col min="6" max="6" width="2.140625" style="62" customWidth="1"/>
    <col min="7" max="7" width="1.42578125" style="62" customWidth="1"/>
    <col min="8" max="8" width="2.140625" style="62" customWidth="1"/>
    <col min="9" max="9" width="1.28515625" style="62" customWidth="1"/>
    <col min="10" max="10" width="1.5703125" style="62" customWidth="1"/>
    <col min="11" max="12" width="1.140625" style="62" customWidth="1"/>
    <col min="13" max="14" width="1.7109375" style="62" customWidth="1"/>
    <col min="15" max="15" width="2.140625" style="62" customWidth="1"/>
    <col min="16" max="16" width="1" style="62" customWidth="1"/>
    <col min="17" max="17" width="1.42578125" style="62" customWidth="1"/>
    <col min="18" max="20" width="1.140625" style="62" customWidth="1"/>
    <col min="21" max="23" width="1" style="62" customWidth="1"/>
    <col min="24" max="24" width="1.140625" style="62" customWidth="1"/>
    <col min="25" max="25" width="1" style="62" customWidth="1"/>
    <col min="26" max="26" width="1.28515625" style="62" customWidth="1"/>
    <col min="27" max="27" width="1.5703125" style="62" customWidth="1"/>
    <col min="28" max="28" width="2.140625" style="62" customWidth="1"/>
    <col min="29" max="29" width="1.28515625" style="62" customWidth="1"/>
    <col min="30" max="30" width="2.28515625" style="62" customWidth="1"/>
    <col min="31" max="31" width="2.140625" style="62" customWidth="1"/>
    <col min="32" max="32" width="1.28515625" style="62" customWidth="1"/>
    <col min="33" max="33" width="1" style="62" customWidth="1"/>
    <col min="34" max="34" width="1.28515625" style="62" customWidth="1"/>
    <col min="35" max="35" width="4.5703125" style="62" customWidth="1"/>
    <col min="36" max="36" width="1.140625" style="62" customWidth="1"/>
    <col min="37" max="37" width="1.5703125" style="62" customWidth="1"/>
    <col min="38" max="38" width="1" style="62" customWidth="1"/>
    <col min="39" max="39" width="1.42578125" style="62" customWidth="1"/>
    <col min="40" max="40" width="1.140625" style="62" customWidth="1"/>
    <col min="41" max="41" width="6.5703125" style="62" customWidth="1"/>
    <col min="42" max="42" width="1.7109375" style="62" customWidth="1"/>
    <col min="43" max="49" width="1.140625" style="62" customWidth="1"/>
    <col min="50" max="50" width="2.42578125" style="62" customWidth="1"/>
    <col min="51" max="51" width="1" style="62" customWidth="1"/>
    <col min="52" max="52" width="1.140625" style="62" customWidth="1"/>
    <col min="53" max="53" width="2.7109375" style="62" customWidth="1"/>
    <col min="54" max="55" width="1.140625" style="62" customWidth="1"/>
    <col min="56" max="56" width="1.85546875" style="62" customWidth="1"/>
    <col min="57" max="57" width="1.7109375" style="62" customWidth="1"/>
    <col min="58" max="58" width="1" style="62" customWidth="1"/>
    <col min="59" max="59" width="3.85546875" style="62" customWidth="1"/>
    <col min="60" max="60" width="1.140625" style="62" customWidth="1"/>
    <col min="61" max="61" width="1.42578125" style="62" customWidth="1"/>
    <col min="62" max="62" width="2.28515625" style="62" customWidth="1"/>
    <col min="63" max="63" width="1.140625" style="62" customWidth="1"/>
    <col min="64" max="64" width="1" style="62" customWidth="1"/>
    <col min="65" max="65" width="5.7109375" style="62" customWidth="1"/>
    <col min="66" max="66" width="1.28515625" style="62" customWidth="1"/>
    <col min="67" max="256" width="6.85546875" style="62" customWidth="1"/>
    <col min="257" max="16384" width="9.140625" style="62"/>
  </cols>
  <sheetData>
    <row r="1" spans="2:66" ht="30" customHeight="1" x14ac:dyDescent="0.25"/>
    <row r="2" spans="2:66" ht="20.25" customHeight="1" x14ac:dyDescent="0.25">
      <c r="AA2" s="107" t="s">
        <v>198</v>
      </c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 t="s">
        <v>57</v>
      </c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</row>
    <row r="3" spans="2:66" ht="15" customHeight="1" x14ac:dyDescent="0.25"/>
    <row r="4" spans="2:66" ht="9.75" customHeight="1" x14ac:dyDescent="0.25"/>
    <row r="5" spans="2:66" x14ac:dyDescent="0.25">
      <c r="AA5" s="95" t="s">
        <v>58</v>
      </c>
      <c r="AB5" s="95"/>
      <c r="AC5" s="95"/>
      <c r="AD5" s="95"/>
      <c r="AE5" s="95"/>
      <c r="AG5" s="96" t="s">
        <v>197</v>
      </c>
      <c r="AH5" s="96"/>
      <c r="AI5" s="96"/>
      <c r="AJ5" s="96"/>
    </row>
    <row r="7" spans="2:66" ht="6" customHeight="1" x14ac:dyDescent="0.25"/>
    <row r="8" spans="2:66" ht="20.25" customHeight="1" x14ac:dyDescent="0.25">
      <c r="C8" s="87" t="s">
        <v>196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2:66" ht="6" customHeight="1" x14ac:dyDescent="0.25"/>
    <row r="10" spans="2:66" ht="13.5" customHeight="1" x14ac:dyDescent="0.25">
      <c r="B10" s="95" t="s">
        <v>195</v>
      </c>
      <c r="C10" s="95"/>
      <c r="D10" s="95"/>
      <c r="E10" s="95"/>
      <c r="F10" s="95"/>
      <c r="G10" s="102">
        <v>101</v>
      </c>
      <c r="H10" s="102"/>
      <c r="I10" s="102"/>
      <c r="J10" s="102"/>
      <c r="K10" s="102"/>
      <c r="O10" s="95" t="s">
        <v>194</v>
      </c>
      <c r="P10" s="95"/>
      <c r="Q10" s="95"/>
      <c r="R10" s="95"/>
      <c r="S10" s="95"/>
      <c r="Z10" s="104">
        <v>41878</v>
      </c>
      <c r="AA10" s="104"/>
      <c r="AB10" s="104"/>
      <c r="AC10" s="104"/>
      <c r="AD10" s="104"/>
      <c r="AE10" s="104"/>
      <c r="AI10" s="95" t="s">
        <v>193</v>
      </c>
      <c r="AJ10" s="95"/>
      <c r="AK10" s="95"/>
      <c r="AL10" s="95"/>
      <c r="AM10" s="95"/>
      <c r="AO10" s="103">
        <v>600</v>
      </c>
      <c r="AP10" s="103"/>
      <c r="AQ10" s="103"/>
      <c r="AR10" s="103"/>
      <c r="AS10" s="103"/>
      <c r="AT10" s="103"/>
      <c r="BG10" s="95" t="s">
        <v>192</v>
      </c>
      <c r="BH10" s="95"/>
      <c r="BM10" s="95" t="s">
        <v>191</v>
      </c>
      <c r="BN10" s="95"/>
    </row>
    <row r="11" spans="2:66" ht="6" customHeight="1" x14ac:dyDescent="0.25"/>
    <row r="12" spans="2:66" ht="13.5" customHeight="1" x14ac:dyDescent="0.25">
      <c r="B12" s="95" t="s">
        <v>190</v>
      </c>
      <c r="C12" s="95"/>
      <c r="D12" s="95"/>
      <c r="E12" s="95"/>
      <c r="F12" s="95"/>
      <c r="G12" s="102">
        <v>100</v>
      </c>
      <c r="H12" s="102"/>
      <c r="I12" s="102"/>
      <c r="J12" s="102"/>
      <c r="K12" s="102"/>
      <c r="O12" s="95" t="s">
        <v>189</v>
      </c>
      <c r="P12" s="95"/>
      <c r="Q12" s="95"/>
      <c r="R12" s="95"/>
      <c r="S12" s="95"/>
      <c r="T12" s="95"/>
      <c r="U12" s="95"/>
      <c r="V12" s="95"/>
      <c r="Z12" s="104">
        <v>41878</v>
      </c>
      <c r="AA12" s="104"/>
      <c r="AB12" s="104"/>
      <c r="AC12" s="104"/>
      <c r="AD12" s="104"/>
      <c r="AE12" s="104"/>
      <c r="AI12" s="95" t="s">
        <v>188</v>
      </c>
      <c r="AJ12" s="95"/>
      <c r="AK12" s="95"/>
      <c r="AL12" s="95"/>
      <c r="AM12" s="95"/>
      <c r="AN12" s="95"/>
      <c r="AO12" s="103">
        <v>148.9</v>
      </c>
      <c r="AP12" s="103"/>
      <c r="AQ12" s="103"/>
      <c r="AR12" s="103"/>
      <c r="AS12" s="103"/>
      <c r="AT12" s="103"/>
      <c r="AW12" s="95" t="s">
        <v>187</v>
      </c>
      <c r="AX12" s="95"/>
      <c r="AY12" s="95"/>
      <c r="AZ12" s="95"/>
      <c r="BA12" s="95"/>
      <c r="BD12" s="102">
        <v>754293</v>
      </c>
      <c r="BE12" s="102"/>
      <c r="BF12" s="102"/>
      <c r="BG12" s="102"/>
      <c r="BH12" s="102"/>
      <c r="BI12" s="102"/>
      <c r="BJ12" s="102"/>
      <c r="BL12" s="103">
        <v>31.453775905925522</v>
      </c>
      <c r="BM12" s="103"/>
      <c r="BN12" s="103"/>
    </row>
    <row r="13" spans="2:66" ht="6" customHeight="1" x14ac:dyDescent="0.25"/>
    <row r="14" spans="2:66" ht="13.5" customHeight="1" x14ac:dyDescent="0.25">
      <c r="B14" s="95" t="s">
        <v>186</v>
      </c>
      <c r="C14" s="95"/>
      <c r="D14" s="95"/>
      <c r="E14" s="95"/>
      <c r="F14" s="95"/>
      <c r="G14" s="102">
        <v>1</v>
      </c>
      <c r="H14" s="102"/>
      <c r="I14" s="102"/>
      <c r="J14" s="102"/>
      <c r="K14" s="102"/>
      <c r="O14" s="95" t="s">
        <v>185</v>
      </c>
      <c r="P14" s="95"/>
      <c r="Q14" s="95"/>
      <c r="R14" s="95"/>
      <c r="S14" s="95"/>
      <c r="T14" s="95"/>
      <c r="U14" s="95"/>
      <c r="V14" s="95"/>
      <c r="AA14" s="102">
        <v>60701</v>
      </c>
      <c r="AB14" s="102"/>
      <c r="AC14" s="102"/>
      <c r="AD14" s="102"/>
      <c r="AE14" s="102"/>
      <c r="AI14" s="95" t="s">
        <v>184</v>
      </c>
      <c r="AJ14" s="95"/>
      <c r="AK14" s="95"/>
      <c r="AL14" s="95"/>
      <c r="AN14" s="104">
        <v>42089</v>
      </c>
      <c r="AO14" s="104"/>
      <c r="AP14" s="104"/>
      <c r="AQ14" s="104"/>
      <c r="AR14" s="104"/>
      <c r="AS14" s="104"/>
      <c r="AT14" s="104"/>
      <c r="AW14" s="95" t="s">
        <v>183</v>
      </c>
      <c r="AX14" s="95"/>
      <c r="AY14" s="95"/>
      <c r="AZ14" s="95"/>
      <c r="BA14" s="95"/>
      <c r="BB14" s="95"/>
      <c r="BC14" s="95"/>
      <c r="BE14" s="103">
        <v>51202.84</v>
      </c>
      <c r="BF14" s="103"/>
      <c r="BG14" s="103"/>
      <c r="BH14" s="103"/>
      <c r="BI14" s="103"/>
      <c r="BJ14" s="103"/>
      <c r="BL14" s="103">
        <v>2.1351419874066968</v>
      </c>
      <c r="BM14" s="103"/>
      <c r="BN14" s="103"/>
    </row>
    <row r="15" spans="2:66" ht="6" customHeight="1" x14ac:dyDescent="0.25"/>
    <row r="16" spans="2:66" ht="13.5" customHeight="1" x14ac:dyDescent="0.25">
      <c r="B16" s="95" t="s">
        <v>182</v>
      </c>
      <c r="C16" s="95"/>
      <c r="D16" s="95"/>
      <c r="E16" s="95"/>
      <c r="F16" s="95"/>
      <c r="G16" s="102">
        <v>0</v>
      </c>
      <c r="H16" s="102"/>
      <c r="I16" s="102"/>
      <c r="J16" s="102"/>
      <c r="K16" s="102"/>
      <c r="O16" s="95" t="s">
        <v>181</v>
      </c>
      <c r="P16" s="95"/>
      <c r="Q16" s="95"/>
      <c r="R16" s="95"/>
      <c r="S16" s="95"/>
      <c r="T16" s="95"/>
      <c r="U16" s="95"/>
      <c r="V16" s="95"/>
      <c r="W16" s="95"/>
      <c r="AA16" s="102">
        <v>58340</v>
      </c>
      <c r="AB16" s="102"/>
      <c r="AC16" s="102"/>
      <c r="AD16" s="102"/>
      <c r="AE16" s="102"/>
      <c r="AI16" s="95" t="s">
        <v>180</v>
      </c>
      <c r="AJ16" s="95"/>
      <c r="AK16" s="95"/>
      <c r="AL16" s="95"/>
      <c r="AO16" s="103">
        <v>0</v>
      </c>
      <c r="AP16" s="103"/>
      <c r="AQ16" s="103"/>
      <c r="AR16" s="103"/>
      <c r="AS16" s="103"/>
      <c r="AW16" s="95" t="s">
        <v>169</v>
      </c>
      <c r="AX16" s="95"/>
      <c r="AY16" s="95"/>
      <c r="AZ16" s="95"/>
      <c r="BA16" s="95"/>
      <c r="BB16" s="95"/>
      <c r="BC16" s="95"/>
      <c r="BE16" s="103">
        <v>1678.67</v>
      </c>
      <c r="BF16" s="103"/>
      <c r="BG16" s="103"/>
      <c r="BH16" s="103"/>
      <c r="BI16" s="103"/>
      <c r="BJ16" s="103"/>
      <c r="BL16" s="103">
        <v>7.0000000000000007E-2</v>
      </c>
      <c r="BM16" s="103"/>
      <c r="BN16" s="103"/>
    </row>
    <row r="17" spans="2:66" ht="6" customHeight="1" x14ac:dyDescent="0.25"/>
    <row r="18" spans="2:66" ht="13.5" customHeight="1" x14ac:dyDescent="0.25">
      <c r="B18" s="95" t="s">
        <v>179</v>
      </c>
      <c r="C18" s="95"/>
      <c r="D18" s="95"/>
      <c r="E18" s="106" t="s">
        <v>64</v>
      </c>
      <c r="F18" s="106"/>
      <c r="G18" s="106"/>
      <c r="H18" s="106"/>
      <c r="I18" s="106"/>
      <c r="J18" s="106"/>
      <c r="K18" s="106"/>
      <c r="L18" s="106"/>
      <c r="O18" s="95" t="s">
        <v>178</v>
      </c>
      <c r="P18" s="95"/>
      <c r="Q18" s="95"/>
      <c r="R18" s="95"/>
      <c r="S18" s="95"/>
      <c r="T18" s="95"/>
      <c r="U18" s="95"/>
      <c r="V18" s="95"/>
      <c r="W18" s="95"/>
      <c r="X18" s="103">
        <v>143922.07</v>
      </c>
      <c r="Y18" s="103"/>
      <c r="Z18" s="103"/>
      <c r="AA18" s="103"/>
      <c r="AB18" s="103"/>
      <c r="AC18" s="103"/>
      <c r="AD18" s="103"/>
      <c r="AE18" s="103"/>
      <c r="AI18" s="95" t="s">
        <v>177</v>
      </c>
      <c r="AJ18" s="95"/>
      <c r="AK18" s="95"/>
      <c r="AL18" s="95"/>
      <c r="AO18" s="103">
        <v>5.2499999999999998E-2</v>
      </c>
      <c r="AP18" s="103"/>
      <c r="AQ18" s="103"/>
      <c r="AR18" s="103"/>
      <c r="AS18" s="103"/>
      <c r="AW18" s="95" t="s">
        <v>176</v>
      </c>
      <c r="AX18" s="95"/>
      <c r="AY18" s="95"/>
      <c r="AZ18" s="95"/>
      <c r="BA18" s="95"/>
      <c r="BB18" s="95"/>
      <c r="BC18" s="95"/>
      <c r="BE18" s="103">
        <v>2366.2399999999998</v>
      </c>
      <c r="BF18" s="103"/>
      <c r="BG18" s="103"/>
      <c r="BH18" s="103"/>
      <c r="BI18" s="103"/>
      <c r="BJ18" s="103"/>
      <c r="BL18" s="103">
        <v>9.8671448229848621E-2</v>
      </c>
      <c r="BM18" s="103"/>
      <c r="BN18" s="103"/>
    </row>
    <row r="19" spans="2:66" ht="6" customHeight="1" x14ac:dyDescent="0.25"/>
    <row r="20" spans="2:66" ht="13.5" customHeight="1" x14ac:dyDescent="0.25">
      <c r="B20" s="95" t="s">
        <v>175</v>
      </c>
      <c r="C20" s="95"/>
      <c r="D20" s="95"/>
      <c r="E20" s="95"/>
      <c r="F20" s="95"/>
      <c r="G20" s="102">
        <v>237</v>
      </c>
      <c r="H20" s="102"/>
      <c r="I20" s="102"/>
      <c r="J20" s="102"/>
      <c r="K20" s="102"/>
      <c r="O20" s="95" t="s">
        <v>174</v>
      </c>
      <c r="P20" s="95"/>
      <c r="Q20" s="95"/>
      <c r="R20" s="95"/>
      <c r="S20" s="95"/>
      <c r="T20" s="95"/>
      <c r="U20" s="95"/>
      <c r="Y20" s="104">
        <v>42131</v>
      </c>
      <c r="Z20" s="104"/>
      <c r="AA20" s="104"/>
      <c r="AB20" s="104"/>
      <c r="AC20" s="104"/>
      <c r="AD20" s="104"/>
      <c r="AE20" s="104"/>
      <c r="AI20" s="95" t="s">
        <v>173</v>
      </c>
      <c r="AJ20" s="95"/>
      <c r="AK20" s="95"/>
      <c r="AL20" s="95"/>
      <c r="AO20" s="103">
        <v>6130.09</v>
      </c>
      <c r="AP20" s="103"/>
      <c r="AQ20" s="103"/>
      <c r="AR20" s="103"/>
      <c r="AS20" s="103"/>
      <c r="AW20" s="95" t="s">
        <v>172</v>
      </c>
      <c r="AX20" s="95"/>
      <c r="AY20" s="95"/>
      <c r="AZ20" s="95"/>
      <c r="BA20" s="95"/>
      <c r="BB20" s="95"/>
      <c r="BC20" s="95"/>
      <c r="BE20" s="103">
        <v>1002.08</v>
      </c>
      <c r="BF20" s="103"/>
      <c r="BG20" s="103"/>
      <c r="BH20" s="103"/>
      <c r="BI20" s="103"/>
      <c r="BJ20" s="103"/>
      <c r="BL20" s="103">
        <v>4.1786414244610312E-2</v>
      </c>
      <c r="BM20" s="103"/>
      <c r="BN20" s="103"/>
    </row>
    <row r="21" spans="2:66" ht="6" customHeight="1" x14ac:dyDescent="0.25"/>
    <row r="22" spans="2:66" ht="13.5" customHeight="1" x14ac:dyDescent="0.25">
      <c r="B22" s="95" t="s">
        <v>171</v>
      </c>
      <c r="C22" s="95"/>
      <c r="D22" s="95"/>
      <c r="E22" s="95"/>
      <c r="F22" s="95"/>
      <c r="G22" s="102">
        <v>23981</v>
      </c>
      <c r="H22" s="102"/>
      <c r="I22" s="102"/>
      <c r="J22" s="102"/>
      <c r="K22" s="102"/>
      <c r="O22" s="95" t="s">
        <v>170</v>
      </c>
      <c r="P22" s="95"/>
      <c r="Q22" s="95"/>
      <c r="R22" s="95"/>
      <c r="S22" s="95"/>
      <c r="T22" s="95"/>
      <c r="U22" s="95"/>
      <c r="AA22" s="102">
        <v>127281</v>
      </c>
      <c r="AB22" s="102"/>
      <c r="AC22" s="102"/>
      <c r="AD22" s="102"/>
      <c r="AE22" s="102"/>
      <c r="AI22" s="95" t="s">
        <v>169</v>
      </c>
      <c r="AJ22" s="95"/>
      <c r="AK22" s="95"/>
      <c r="AL22" s="95"/>
      <c r="AO22" s="103">
        <v>7.0000000000000007E-2</v>
      </c>
      <c r="AP22" s="103"/>
      <c r="AQ22" s="103"/>
      <c r="AR22" s="103"/>
      <c r="AS22" s="103"/>
      <c r="AW22" s="95" t="s">
        <v>168</v>
      </c>
      <c r="AX22" s="95"/>
      <c r="AY22" s="95"/>
      <c r="AZ22" s="95"/>
      <c r="BA22" s="95"/>
      <c r="BB22" s="95"/>
      <c r="BC22" s="95"/>
      <c r="BE22" s="103">
        <v>662.5</v>
      </c>
      <c r="BF22" s="103"/>
      <c r="BG22" s="103"/>
      <c r="BH22" s="103"/>
      <c r="BI22" s="103"/>
      <c r="BJ22" s="103"/>
      <c r="BL22" s="103">
        <v>2.7626037279512947E-2</v>
      </c>
      <c r="BM22" s="103"/>
      <c r="BN22" s="103"/>
    </row>
    <row r="23" spans="2:66" ht="6" customHeight="1" x14ac:dyDescent="0.25"/>
    <row r="24" spans="2:66" ht="13.5" customHeight="1" x14ac:dyDescent="0.25">
      <c r="B24" s="95" t="s">
        <v>167</v>
      </c>
      <c r="C24" s="95"/>
      <c r="D24" s="95"/>
      <c r="E24" s="95"/>
      <c r="F24" s="95"/>
      <c r="G24" s="103">
        <v>3.23</v>
      </c>
      <c r="H24" s="103"/>
      <c r="I24" s="103"/>
      <c r="J24" s="103"/>
      <c r="K24" s="103"/>
      <c r="O24" s="95" t="s">
        <v>166</v>
      </c>
      <c r="P24" s="95"/>
      <c r="Q24" s="95"/>
      <c r="R24" s="95"/>
      <c r="S24" s="95"/>
      <c r="T24" s="95"/>
      <c r="U24" s="95"/>
      <c r="V24" s="95"/>
      <c r="W24" s="95"/>
      <c r="X24" s="95"/>
      <c r="AA24" s="102">
        <v>79686</v>
      </c>
      <c r="AB24" s="102"/>
      <c r="AC24" s="102"/>
      <c r="AD24" s="102"/>
      <c r="AE24" s="102"/>
      <c r="AI24" s="95" t="s">
        <v>146</v>
      </c>
      <c r="AJ24" s="95"/>
      <c r="AK24" s="95"/>
      <c r="AL24" s="95"/>
      <c r="AO24" s="103">
        <v>0</v>
      </c>
      <c r="AP24" s="103"/>
      <c r="AQ24" s="103"/>
      <c r="AR24" s="103"/>
      <c r="AS24" s="103"/>
      <c r="AW24" s="95" t="s">
        <v>165</v>
      </c>
      <c r="AX24" s="95"/>
      <c r="AY24" s="95"/>
      <c r="AZ24" s="95"/>
      <c r="BA24" s="95"/>
      <c r="BB24" s="95"/>
      <c r="BD24" s="103">
        <v>56912.33</v>
      </c>
      <c r="BE24" s="103"/>
      <c r="BF24" s="103"/>
      <c r="BG24" s="103"/>
      <c r="BH24" s="103"/>
      <c r="BI24" s="103"/>
      <c r="BJ24" s="103"/>
      <c r="BL24" s="103">
        <v>2.3732258871606691</v>
      </c>
      <c r="BM24" s="103"/>
      <c r="BN24" s="103"/>
    </row>
    <row r="25" spans="2:66" ht="6" customHeight="1" x14ac:dyDescent="0.25"/>
    <row r="26" spans="2:66" ht="13.5" customHeight="1" x14ac:dyDescent="0.25">
      <c r="B26" s="95" t="s">
        <v>164</v>
      </c>
      <c r="C26" s="95"/>
      <c r="D26" s="95"/>
      <c r="E26" s="95"/>
      <c r="F26" s="95"/>
      <c r="G26" s="102">
        <v>5</v>
      </c>
      <c r="H26" s="102"/>
      <c r="I26" s="102"/>
      <c r="J26" s="102"/>
      <c r="K26" s="102"/>
      <c r="O26" s="95" t="s">
        <v>163</v>
      </c>
      <c r="P26" s="95"/>
      <c r="Q26" s="95"/>
      <c r="R26" s="95"/>
      <c r="S26" s="95"/>
      <c r="T26" s="95"/>
      <c r="U26" s="95"/>
      <c r="V26" s="95"/>
      <c r="AA26" s="103">
        <v>197977.07</v>
      </c>
      <c r="AB26" s="103"/>
      <c r="AC26" s="103"/>
      <c r="AD26" s="103"/>
      <c r="AE26" s="103"/>
      <c r="AI26" s="95" t="s">
        <v>162</v>
      </c>
      <c r="AJ26" s="95"/>
      <c r="AK26" s="95"/>
      <c r="AL26" s="95"/>
      <c r="AM26" s="95"/>
      <c r="AO26" s="104">
        <v>41884</v>
      </c>
      <c r="AP26" s="104"/>
      <c r="AQ26" s="104"/>
      <c r="AR26" s="104"/>
      <c r="AS26" s="104"/>
    </row>
    <row r="27" spans="2:66" ht="6" customHeight="1" x14ac:dyDescent="0.25"/>
    <row r="28" spans="2:66" x14ac:dyDescent="0.25">
      <c r="B28" s="95" t="s">
        <v>161</v>
      </c>
      <c r="C28" s="95"/>
      <c r="D28" s="95"/>
      <c r="E28" s="95"/>
      <c r="F28" s="95"/>
      <c r="H28" s="105" t="s">
        <v>74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2:66" ht="6" customHeight="1" x14ac:dyDescent="0.25">
      <c r="B29" s="95"/>
      <c r="C29" s="95"/>
      <c r="D29" s="95"/>
      <c r="E29" s="95"/>
      <c r="F29" s="95"/>
    </row>
    <row r="30" spans="2:66" ht="6" customHeight="1" x14ac:dyDescent="0.25"/>
    <row r="31" spans="2:66" ht="20.25" customHeight="1" x14ac:dyDescent="0.25">
      <c r="C31" s="87" t="s">
        <v>160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66" ht="12" customHeight="1" x14ac:dyDescent="0.25"/>
    <row r="33" spans="3:66" ht="13.5" customHeight="1" x14ac:dyDescent="0.25">
      <c r="N33" s="95" t="s">
        <v>159</v>
      </c>
      <c r="O33" s="95"/>
      <c r="P33" s="95"/>
      <c r="Q33" s="95"/>
      <c r="R33" s="95"/>
      <c r="S33" s="95"/>
      <c r="T33" s="95"/>
      <c r="U33" s="95"/>
      <c r="V33" s="95"/>
      <c r="AN33" s="95" t="s">
        <v>158</v>
      </c>
      <c r="AO33" s="95"/>
      <c r="AP33" s="95"/>
      <c r="AQ33" s="95"/>
      <c r="AR33" s="95"/>
      <c r="AS33" s="95"/>
      <c r="AT33" s="95"/>
      <c r="BG33" s="95" t="s">
        <v>98</v>
      </c>
      <c r="BH33" s="95"/>
      <c r="BI33" s="95"/>
      <c r="BJ33" s="95"/>
      <c r="BK33" s="95"/>
      <c r="BL33" s="95"/>
      <c r="BM33" s="95"/>
    </row>
    <row r="34" spans="3:66" ht="15" customHeight="1" x14ac:dyDescent="0.25">
      <c r="C34" s="95" t="s">
        <v>157</v>
      </c>
      <c r="D34" s="95"/>
      <c r="E34" s="95"/>
      <c r="F34" s="95"/>
      <c r="G34" s="95"/>
      <c r="H34" s="95"/>
      <c r="I34" s="95"/>
      <c r="L34" s="96" t="s">
        <v>115</v>
      </c>
      <c r="M34" s="96"/>
      <c r="N34" s="96"/>
      <c r="O34" s="96"/>
      <c r="R34" s="95" t="s">
        <v>114</v>
      </c>
      <c r="S34" s="95"/>
      <c r="T34" s="95"/>
      <c r="U34" s="95"/>
      <c r="V34" s="95"/>
      <c r="W34" s="95"/>
      <c r="X34" s="95"/>
      <c r="Y34" s="95"/>
      <c r="AB34" s="95" t="s">
        <v>156</v>
      </c>
      <c r="AC34" s="95"/>
      <c r="AD34" s="95"/>
      <c r="AE34" s="95"/>
      <c r="AF34" s="95"/>
      <c r="AG34" s="95"/>
      <c r="AM34" s="95" t="s">
        <v>115</v>
      </c>
      <c r="AN34" s="95"/>
      <c r="AO34" s="95"/>
      <c r="AP34" s="95"/>
      <c r="AQ34" s="95" t="s">
        <v>114</v>
      </c>
      <c r="AR34" s="95"/>
      <c r="AS34" s="95"/>
      <c r="AT34" s="95"/>
      <c r="AU34" s="95"/>
      <c r="AV34" s="95"/>
      <c r="AW34" s="95"/>
      <c r="AX34" s="96" t="s">
        <v>155</v>
      </c>
      <c r="AY34" s="96"/>
      <c r="AZ34" s="96"/>
      <c r="BA34" s="96"/>
      <c r="BC34" s="96" t="s">
        <v>115</v>
      </c>
      <c r="BD34" s="96"/>
      <c r="BE34" s="96"/>
      <c r="BF34" s="96"/>
      <c r="BG34" s="96"/>
      <c r="BK34" s="96" t="s">
        <v>114</v>
      </c>
      <c r="BL34" s="96"/>
      <c r="BM34" s="96"/>
    </row>
    <row r="35" spans="3:66" ht="15" customHeight="1" x14ac:dyDescent="0.25">
      <c r="C35" s="98" t="s">
        <v>154</v>
      </c>
      <c r="D35" s="98"/>
      <c r="E35" s="98"/>
      <c r="F35" s="98"/>
      <c r="G35" s="98"/>
      <c r="H35" s="98"/>
      <c r="I35" s="98"/>
      <c r="K35" s="94">
        <v>0</v>
      </c>
      <c r="L35" s="94"/>
      <c r="M35" s="94"/>
      <c r="N35" s="94"/>
      <c r="O35" s="94"/>
      <c r="P35" s="94"/>
      <c r="R35" s="94">
        <v>287.02</v>
      </c>
      <c r="S35" s="94"/>
      <c r="T35" s="94"/>
      <c r="U35" s="94"/>
      <c r="V35" s="94"/>
      <c r="W35" s="94"/>
      <c r="X35" s="94"/>
      <c r="Y35" s="94"/>
      <c r="AB35" s="98" t="s">
        <v>153</v>
      </c>
      <c r="AC35" s="98"/>
      <c r="AD35" s="98"/>
      <c r="AE35" s="98"/>
      <c r="AF35" s="98"/>
      <c r="AG35" s="98"/>
      <c r="AH35" s="98"/>
      <c r="AI35" s="98"/>
      <c r="AK35" s="102">
        <v>0</v>
      </c>
      <c r="AL35" s="102"/>
      <c r="AM35" s="102"/>
      <c r="AN35" s="102"/>
      <c r="AO35" s="102"/>
      <c r="AP35" s="102">
        <v>4300</v>
      </c>
      <c r="AQ35" s="102"/>
      <c r="AR35" s="102"/>
      <c r="AS35" s="102"/>
      <c r="AT35" s="102"/>
      <c r="AU35" s="102"/>
      <c r="AV35" s="102"/>
      <c r="AX35" s="102">
        <v>0</v>
      </c>
      <c r="AY35" s="102"/>
      <c r="AZ35" s="102"/>
      <c r="BA35" s="102"/>
      <c r="BB35" s="102"/>
      <c r="BD35" s="103">
        <v>0</v>
      </c>
      <c r="BE35" s="103"/>
      <c r="BF35" s="103"/>
      <c r="BG35" s="103"/>
      <c r="BH35" s="103"/>
      <c r="BI35" s="103">
        <v>405.92</v>
      </c>
      <c r="BJ35" s="103"/>
      <c r="BK35" s="103"/>
      <c r="BL35" s="103"/>
      <c r="BM35" s="103"/>
    </row>
    <row r="36" spans="3:66" ht="15" customHeight="1" x14ac:dyDescent="0.25">
      <c r="C36" s="98" t="s">
        <v>152</v>
      </c>
      <c r="D36" s="98"/>
      <c r="E36" s="98"/>
      <c r="F36" s="98"/>
      <c r="G36" s="98"/>
      <c r="H36" s="98"/>
      <c r="I36" s="98"/>
      <c r="K36" s="94">
        <v>0</v>
      </c>
      <c r="L36" s="94"/>
      <c r="M36" s="94"/>
      <c r="N36" s="94"/>
      <c r="O36" s="94"/>
      <c r="P36" s="94"/>
      <c r="R36" s="94">
        <v>242</v>
      </c>
      <c r="S36" s="94"/>
      <c r="T36" s="94"/>
      <c r="U36" s="94"/>
      <c r="V36" s="94"/>
      <c r="W36" s="94"/>
      <c r="X36" s="94"/>
      <c r="Y36" s="94"/>
      <c r="AB36" s="98" t="s">
        <v>151</v>
      </c>
      <c r="AC36" s="98"/>
      <c r="AD36" s="98"/>
      <c r="AE36" s="98"/>
      <c r="AF36" s="98"/>
      <c r="AG36" s="98"/>
      <c r="AH36" s="98"/>
      <c r="AI36" s="98"/>
      <c r="AK36" s="102">
        <v>0</v>
      </c>
      <c r="AL36" s="102"/>
      <c r="AM36" s="102"/>
      <c r="AN36" s="102"/>
      <c r="AO36" s="102"/>
      <c r="AP36" s="102">
        <v>75689.899999999994</v>
      </c>
      <c r="AQ36" s="102"/>
      <c r="AR36" s="102"/>
      <c r="AS36" s="102"/>
      <c r="AT36" s="102"/>
      <c r="AU36" s="102"/>
      <c r="AV36" s="102"/>
      <c r="AX36" s="102">
        <v>16643.91</v>
      </c>
      <c r="AY36" s="102"/>
      <c r="AZ36" s="102"/>
      <c r="BA36" s="102"/>
      <c r="BB36" s="102"/>
      <c r="BD36" s="103">
        <v>0</v>
      </c>
      <c r="BE36" s="103"/>
      <c r="BF36" s="103"/>
      <c r="BG36" s="103"/>
      <c r="BH36" s="103"/>
      <c r="BI36" s="103">
        <v>1171.49</v>
      </c>
      <c r="BJ36" s="103"/>
      <c r="BK36" s="103"/>
      <c r="BL36" s="103"/>
      <c r="BM36" s="103"/>
    </row>
    <row r="37" spans="3:66" ht="15" customHeight="1" x14ac:dyDescent="0.25">
      <c r="C37" s="98" t="s">
        <v>150</v>
      </c>
      <c r="D37" s="98"/>
      <c r="E37" s="98"/>
      <c r="F37" s="98"/>
      <c r="G37" s="98"/>
      <c r="H37" s="98"/>
      <c r="I37" s="98"/>
      <c r="K37" s="94">
        <v>0</v>
      </c>
      <c r="L37" s="94"/>
      <c r="M37" s="94"/>
      <c r="N37" s="94"/>
      <c r="O37" s="94"/>
      <c r="P37" s="94"/>
      <c r="R37" s="94">
        <v>212.6</v>
      </c>
      <c r="S37" s="94"/>
      <c r="T37" s="94"/>
      <c r="U37" s="94"/>
      <c r="V37" s="94"/>
      <c r="W37" s="94"/>
      <c r="X37" s="94"/>
      <c r="Y37" s="94"/>
      <c r="AB37" s="98" t="s">
        <v>149</v>
      </c>
      <c r="AC37" s="98"/>
      <c r="AD37" s="98"/>
      <c r="AE37" s="98"/>
      <c r="AF37" s="98"/>
      <c r="AG37" s="98"/>
      <c r="AH37" s="98"/>
      <c r="AI37" s="98"/>
      <c r="AK37" s="102">
        <v>0</v>
      </c>
      <c r="AL37" s="102"/>
      <c r="AM37" s="102"/>
      <c r="AN37" s="102"/>
      <c r="AO37" s="102"/>
      <c r="AP37" s="102">
        <v>185363.07</v>
      </c>
      <c r="AQ37" s="102"/>
      <c r="AR37" s="102"/>
      <c r="AS37" s="102"/>
      <c r="AT37" s="102"/>
      <c r="AU37" s="102"/>
      <c r="AV37" s="102"/>
      <c r="AX37" s="102">
        <v>92681.46</v>
      </c>
      <c r="AY37" s="102"/>
      <c r="AZ37" s="102"/>
      <c r="BA37" s="102"/>
      <c r="BB37" s="102"/>
      <c r="BD37" s="103">
        <v>0</v>
      </c>
      <c r="BE37" s="103"/>
      <c r="BF37" s="103"/>
      <c r="BG37" s="103"/>
      <c r="BH37" s="103"/>
      <c r="BI37" s="103">
        <v>7807.17</v>
      </c>
      <c r="BJ37" s="103"/>
      <c r="BK37" s="103"/>
      <c r="BL37" s="103"/>
      <c r="BM37" s="103"/>
    </row>
    <row r="38" spans="3:66" ht="15" customHeight="1" x14ac:dyDescent="0.25">
      <c r="C38" s="98" t="s">
        <v>148</v>
      </c>
      <c r="D38" s="98"/>
      <c r="E38" s="98"/>
      <c r="F38" s="98"/>
      <c r="G38" s="98"/>
      <c r="H38" s="98"/>
      <c r="I38" s="98"/>
      <c r="K38" s="94">
        <v>0</v>
      </c>
      <c r="L38" s="94"/>
      <c r="M38" s="94"/>
      <c r="N38" s="94"/>
      <c r="O38" s="94"/>
      <c r="P38" s="94"/>
      <c r="R38" s="94">
        <v>624</v>
      </c>
      <c r="S38" s="94"/>
      <c r="T38" s="94"/>
      <c r="U38" s="94"/>
      <c r="V38" s="94"/>
      <c r="W38" s="94"/>
      <c r="X38" s="94"/>
      <c r="Y38" s="94"/>
      <c r="AB38" s="98" t="s">
        <v>147</v>
      </c>
      <c r="AC38" s="98"/>
      <c r="AD38" s="98"/>
      <c r="AE38" s="98"/>
      <c r="AF38" s="98"/>
      <c r="AG38" s="98"/>
      <c r="AH38" s="98"/>
      <c r="AI38" s="98"/>
      <c r="AK38" s="102">
        <v>0</v>
      </c>
      <c r="AL38" s="102"/>
      <c r="AM38" s="102"/>
      <c r="AN38" s="102"/>
      <c r="AO38" s="102"/>
      <c r="AP38" s="102">
        <v>31757.73</v>
      </c>
      <c r="AQ38" s="102"/>
      <c r="AR38" s="102"/>
      <c r="AS38" s="102"/>
      <c r="AT38" s="102"/>
      <c r="AU38" s="102"/>
      <c r="AV38" s="102"/>
      <c r="AX38" s="102">
        <v>25405.99</v>
      </c>
      <c r="AY38" s="102"/>
      <c r="AZ38" s="102"/>
      <c r="BA38" s="102"/>
      <c r="BB38" s="102"/>
      <c r="BD38" s="103">
        <v>0</v>
      </c>
      <c r="BE38" s="103"/>
      <c r="BF38" s="103"/>
      <c r="BG38" s="103"/>
      <c r="BH38" s="103"/>
      <c r="BI38" s="103">
        <v>2588.17</v>
      </c>
      <c r="BJ38" s="103"/>
      <c r="BK38" s="103"/>
      <c r="BL38" s="103"/>
      <c r="BM38" s="103"/>
    </row>
    <row r="39" spans="3:66" ht="15" customHeight="1" x14ac:dyDescent="0.25">
      <c r="C39" s="98" t="s">
        <v>146</v>
      </c>
      <c r="D39" s="98"/>
      <c r="E39" s="98"/>
      <c r="F39" s="98"/>
      <c r="G39" s="98"/>
      <c r="H39" s="98"/>
      <c r="I39" s="98"/>
      <c r="K39" s="94">
        <v>0</v>
      </c>
      <c r="L39" s="94"/>
      <c r="M39" s="94"/>
      <c r="N39" s="94"/>
      <c r="O39" s="94"/>
      <c r="P39" s="94"/>
      <c r="R39" s="94">
        <v>6749.93</v>
      </c>
      <c r="S39" s="94"/>
      <c r="T39" s="94"/>
      <c r="U39" s="94"/>
      <c r="V39" s="94"/>
      <c r="W39" s="94"/>
      <c r="X39" s="94"/>
      <c r="Y39" s="94"/>
      <c r="AB39" s="98" t="s">
        <v>145</v>
      </c>
      <c r="AC39" s="98"/>
      <c r="AD39" s="98"/>
      <c r="AE39" s="98"/>
      <c r="AF39" s="98"/>
      <c r="AG39" s="98"/>
      <c r="AH39" s="98"/>
      <c r="AI39" s="98"/>
      <c r="AK39" s="102">
        <v>0</v>
      </c>
      <c r="AL39" s="102"/>
      <c r="AM39" s="102"/>
      <c r="AN39" s="102"/>
      <c r="AO39" s="102"/>
      <c r="AP39" s="102">
        <v>215625.88</v>
      </c>
      <c r="AQ39" s="102"/>
      <c r="AR39" s="102"/>
      <c r="AS39" s="102"/>
      <c r="AT39" s="102"/>
      <c r="AU39" s="102"/>
      <c r="AV39" s="102"/>
      <c r="AX39" s="102">
        <v>162646.51</v>
      </c>
      <c r="AY39" s="102"/>
      <c r="AZ39" s="102"/>
      <c r="BA39" s="102"/>
      <c r="BB39" s="102"/>
      <c r="BD39" s="103">
        <v>0</v>
      </c>
      <c r="BE39" s="103"/>
      <c r="BF39" s="103"/>
      <c r="BG39" s="103"/>
      <c r="BH39" s="103"/>
      <c r="BI39" s="103">
        <v>12742.03</v>
      </c>
      <c r="BJ39" s="103"/>
      <c r="BK39" s="103"/>
      <c r="BL39" s="103"/>
      <c r="BM39" s="103"/>
    </row>
    <row r="40" spans="3:66" ht="15" customHeight="1" x14ac:dyDescent="0.25">
      <c r="C40" s="98" t="s">
        <v>144</v>
      </c>
      <c r="D40" s="98"/>
      <c r="E40" s="98"/>
      <c r="F40" s="98"/>
      <c r="G40" s="98"/>
      <c r="H40" s="98"/>
      <c r="I40" s="98"/>
      <c r="K40" s="94">
        <v>0</v>
      </c>
      <c r="L40" s="94"/>
      <c r="M40" s="94"/>
      <c r="N40" s="94"/>
      <c r="O40" s="94"/>
      <c r="P40" s="94"/>
      <c r="R40" s="94">
        <v>2236.54</v>
      </c>
      <c r="S40" s="94"/>
      <c r="T40" s="94"/>
      <c r="U40" s="94"/>
      <c r="V40" s="94"/>
      <c r="W40" s="94"/>
      <c r="X40" s="94"/>
      <c r="Y40" s="94"/>
      <c r="AB40" s="98" t="s">
        <v>143</v>
      </c>
      <c r="AC40" s="98"/>
      <c r="AD40" s="98"/>
      <c r="AE40" s="98"/>
      <c r="AF40" s="98"/>
      <c r="AG40" s="98"/>
      <c r="AH40" s="98"/>
      <c r="AI40" s="98"/>
      <c r="AK40" s="102">
        <v>0</v>
      </c>
      <c r="AL40" s="102"/>
      <c r="AM40" s="102"/>
      <c r="AN40" s="102"/>
      <c r="AO40" s="102"/>
      <c r="AP40" s="102">
        <v>3923.23</v>
      </c>
      <c r="AQ40" s="102"/>
      <c r="AR40" s="102"/>
      <c r="AS40" s="102"/>
      <c r="AT40" s="102"/>
      <c r="AU40" s="102"/>
      <c r="AV40" s="102"/>
      <c r="AX40" s="102">
        <v>3883.71</v>
      </c>
      <c r="AY40" s="102"/>
      <c r="AZ40" s="102"/>
      <c r="BA40" s="102"/>
      <c r="BB40" s="102"/>
      <c r="BD40" s="103">
        <v>0</v>
      </c>
      <c r="BE40" s="103"/>
      <c r="BF40" s="103"/>
      <c r="BG40" s="103"/>
      <c r="BH40" s="103"/>
      <c r="BI40" s="103">
        <v>1377.37</v>
      </c>
      <c r="BJ40" s="103"/>
      <c r="BK40" s="103"/>
      <c r="BL40" s="103"/>
      <c r="BM40" s="103"/>
    </row>
    <row r="41" spans="3:66" ht="15" customHeight="1" x14ac:dyDescent="0.25">
      <c r="C41" s="98" t="s">
        <v>142</v>
      </c>
      <c r="D41" s="98"/>
      <c r="E41" s="98"/>
      <c r="F41" s="98"/>
      <c r="G41" s="98"/>
      <c r="H41" s="98"/>
      <c r="I41" s="98"/>
      <c r="K41" s="94">
        <v>0</v>
      </c>
      <c r="L41" s="94"/>
      <c r="M41" s="94"/>
      <c r="N41" s="94"/>
      <c r="O41" s="94"/>
      <c r="P41" s="94"/>
      <c r="R41" s="94">
        <v>38.5</v>
      </c>
      <c r="S41" s="94"/>
      <c r="T41" s="94"/>
      <c r="U41" s="94"/>
      <c r="V41" s="94"/>
      <c r="W41" s="94"/>
      <c r="X41" s="94"/>
      <c r="Y41" s="94"/>
      <c r="AB41" s="98" t="s">
        <v>141</v>
      </c>
      <c r="AC41" s="98"/>
      <c r="AD41" s="98"/>
      <c r="AE41" s="98"/>
      <c r="AF41" s="98"/>
      <c r="AG41" s="98"/>
      <c r="AH41" s="98"/>
      <c r="AI41" s="98"/>
      <c r="AK41" s="102">
        <v>0</v>
      </c>
      <c r="AL41" s="102"/>
      <c r="AM41" s="102"/>
      <c r="AN41" s="102"/>
      <c r="AO41" s="102"/>
      <c r="AP41" s="102">
        <v>6891.05</v>
      </c>
      <c r="AQ41" s="102"/>
      <c r="AR41" s="102"/>
      <c r="AS41" s="102"/>
      <c r="AT41" s="102"/>
      <c r="AU41" s="102"/>
      <c r="AV41" s="102"/>
      <c r="AX41" s="102">
        <v>6546.66</v>
      </c>
      <c r="AY41" s="102"/>
      <c r="AZ41" s="102"/>
      <c r="BA41" s="102"/>
      <c r="BB41" s="102"/>
      <c r="BD41" s="103">
        <v>0</v>
      </c>
      <c r="BE41" s="103"/>
      <c r="BF41" s="103"/>
      <c r="BG41" s="103"/>
      <c r="BH41" s="103"/>
      <c r="BI41" s="103">
        <v>1726.82</v>
      </c>
      <c r="BJ41" s="103"/>
      <c r="BK41" s="103"/>
      <c r="BL41" s="103"/>
      <c r="BM41" s="103"/>
    </row>
    <row r="42" spans="3:66" ht="15" customHeight="1" x14ac:dyDescent="0.25">
      <c r="C42" s="98" t="s">
        <v>140</v>
      </c>
      <c r="D42" s="98"/>
      <c r="E42" s="98"/>
      <c r="F42" s="98"/>
      <c r="G42" s="98"/>
      <c r="H42" s="98"/>
      <c r="I42" s="98"/>
      <c r="K42" s="94">
        <v>0</v>
      </c>
      <c r="L42" s="94"/>
      <c r="M42" s="94"/>
      <c r="N42" s="94"/>
      <c r="O42" s="94"/>
      <c r="P42" s="94"/>
      <c r="R42" s="94">
        <v>101</v>
      </c>
      <c r="S42" s="94"/>
      <c r="T42" s="94"/>
      <c r="U42" s="94"/>
      <c r="V42" s="94"/>
      <c r="W42" s="94"/>
      <c r="X42" s="94"/>
      <c r="Y42" s="94"/>
      <c r="AB42" s="98" t="s">
        <v>139</v>
      </c>
      <c r="AC42" s="98"/>
      <c r="AD42" s="98"/>
      <c r="AE42" s="98"/>
      <c r="AF42" s="98"/>
      <c r="AG42" s="98"/>
      <c r="AH42" s="98"/>
      <c r="AI42" s="98"/>
      <c r="AK42" s="102">
        <v>0</v>
      </c>
      <c r="AL42" s="102"/>
      <c r="AM42" s="102"/>
      <c r="AN42" s="102"/>
      <c r="AO42" s="102"/>
      <c r="AP42" s="102">
        <v>29812.69</v>
      </c>
      <c r="AQ42" s="102"/>
      <c r="AR42" s="102"/>
      <c r="AS42" s="102"/>
      <c r="AT42" s="102"/>
      <c r="AU42" s="102"/>
      <c r="AV42" s="102"/>
      <c r="AX42" s="102">
        <v>23850.05</v>
      </c>
      <c r="AY42" s="102"/>
      <c r="AZ42" s="102"/>
      <c r="BA42" s="102"/>
      <c r="BB42" s="102"/>
      <c r="BD42" s="103">
        <v>0</v>
      </c>
      <c r="BE42" s="103"/>
      <c r="BF42" s="103"/>
      <c r="BG42" s="103"/>
      <c r="BH42" s="103"/>
      <c r="BI42" s="103">
        <v>1321.87</v>
      </c>
      <c r="BJ42" s="103"/>
      <c r="BK42" s="103"/>
      <c r="BL42" s="103"/>
      <c r="BM42" s="103"/>
    </row>
    <row r="43" spans="3:66" ht="15" customHeight="1" x14ac:dyDescent="0.25">
      <c r="C43" s="98" t="s">
        <v>138</v>
      </c>
      <c r="D43" s="98"/>
      <c r="E43" s="98"/>
      <c r="F43" s="98"/>
      <c r="G43" s="98"/>
      <c r="H43" s="98"/>
      <c r="I43" s="98"/>
      <c r="K43" s="94">
        <v>0</v>
      </c>
      <c r="L43" s="94"/>
      <c r="M43" s="94"/>
      <c r="N43" s="94"/>
      <c r="O43" s="94"/>
      <c r="P43" s="94"/>
      <c r="R43" s="94">
        <v>2366.2399999999998</v>
      </c>
      <c r="S43" s="94"/>
      <c r="T43" s="94"/>
      <c r="U43" s="94"/>
      <c r="V43" s="94"/>
      <c r="W43" s="94"/>
      <c r="X43" s="94"/>
      <c r="Y43" s="94"/>
      <c r="AB43" s="98" t="s">
        <v>137</v>
      </c>
      <c r="AC43" s="98"/>
      <c r="AD43" s="98"/>
      <c r="AE43" s="98"/>
      <c r="AF43" s="98"/>
      <c r="AG43" s="98"/>
      <c r="AH43" s="98"/>
      <c r="AI43" s="98"/>
      <c r="AK43" s="102">
        <v>0</v>
      </c>
      <c r="AL43" s="102"/>
      <c r="AM43" s="102"/>
      <c r="AN43" s="102"/>
      <c r="AO43" s="102"/>
      <c r="AP43" s="102">
        <v>200929.58</v>
      </c>
      <c r="AQ43" s="102"/>
      <c r="AR43" s="102"/>
      <c r="AS43" s="102"/>
      <c r="AT43" s="102"/>
      <c r="AU43" s="102"/>
      <c r="AV43" s="102"/>
      <c r="AX43" s="102">
        <v>169785.27</v>
      </c>
      <c r="AY43" s="102"/>
      <c r="AZ43" s="102"/>
      <c r="BA43" s="102"/>
      <c r="BB43" s="102"/>
      <c r="BD43" s="103">
        <v>0</v>
      </c>
      <c r="BE43" s="103"/>
      <c r="BF43" s="103"/>
      <c r="BG43" s="103"/>
      <c r="BH43" s="103"/>
      <c r="BI43" s="103">
        <v>13075.53</v>
      </c>
      <c r="BJ43" s="103"/>
      <c r="BK43" s="103"/>
      <c r="BL43" s="103"/>
      <c r="BM43" s="103"/>
    </row>
    <row r="44" spans="3:66" ht="15" customHeight="1" x14ac:dyDescent="0.25">
      <c r="C44" s="98" t="s">
        <v>136</v>
      </c>
      <c r="D44" s="98"/>
      <c r="E44" s="98"/>
      <c r="F44" s="98"/>
      <c r="G44" s="98"/>
      <c r="H44" s="98"/>
      <c r="I44" s="98"/>
      <c r="K44" s="94">
        <v>0</v>
      </c>
      <c r="L44" s="94"/>
      <c r="M44" s="94"/>
      <c r="N44" s="94"/>
      <c r="O44" s="94"/>
      <c r="P44" s="94"/>
      <c r="R44" s="94">
        <v>159.46</v>
      </c>
      <c r="S44" s="94"/>
      <c r="T44" s="94"/>
      <c r="U44" s="94"/>
      <c r="V44" s="94"/>
      <c r="W44" s="94"/>
      <c r="X44" s="94"/>
      <c r="Y44" s="94"/>
      <c r="AC44" s="95" t="s">
        <v>134</v>
      </c>
      <c r="AD44" s="95"/>
      <c r="AE44" s="95"/>
      <c r="AF44" s="95"/>
      <c r="AG44" s="95"/>
      <c r="AJ44" s="100">
        <v>0</v>
      </c>
      <c r="AK44" s="100"/>
      <c r="AL44" s="100"/>
      <c r="AM44" s="100"/>
      <c r="AN44" s="100"/>
      <c r="AO44" s="100"/>
      <c r="AQ44" s="100">
        <v>754293.13</v>
      </c>
      <c r="AR44" s="100"/>
      <c r="AS44" s="100"/>
      <c r="AT44" s="100"/>
      <c r="AU44" s="100"/>
      <c r="AV44" s="100"/>
      <c r="AW44" s="100"/>
      <c r="AX44" s="100">
        <v>501443.56</v>
      </c>
      <c r="AY44" s="100"/>
      <c r="AZ44" s="100"/>
      <c r="BA44" s="100"/>
      <c r="BD44" s="101">
        <v>0</v>
      </c>
      <c r="BE44" s="101"/>
      <c r="BF44" s="101"/>
      <c r="BG44" s="101"/>
      <c r="BH44" s="101"/>
      <c r="BJ44" s="101">
        <v>42216.37</v>
      </c>
      <c r="BK44" s="101"/>
      <c r="BL44" s="101"/>
      <c r="BM44" s="101"/>
      <c r="BN44" s="101"/>
    </row>
    <row r="45" spans="3:66" ht="15" customHeight="1" x14ac:dyDescent="0.25">
      <c r="C45" s="98" t="s">
        <v>135</v>
      </c>
      <c r="D45" s="98"/>
      <c r="E45" s="98"/>
      <c r="F45" s="98"/>
      <c r="G45" s="98"/>
      <c r="H45" s="98"/>
      <c r="I45" s="98"/>
      <c r="K45" s="94">
        <v>0</v>
      </c>
      <c r="L45" s="94"/>
      <c r="M45" s="94"/>
      <c r="N45" s="94"/>
      <c r="O45" s="94"/>
      <c r="P45" s="94"/>
      <c r="R45" s="94">
        <v>1678.67</v>
      </c>
      <c r="S45" s="94"/>
      <c r="T45" s="94"/>
      <c r="U45" s="94"/>
      <c r="V45" s="94"/>
      <c r="W45" s="94"/>
      <c r="X45" s="94"/>
      <c r="Y45" s="94"/>
    </row>
    <row r="46" spans="3:66" x14ac:dyDescent="0.25">
      <c r="E46" s="95" t="s">
        <v>134</v>
      </c>
      <c r="F46" s="95"/>
      <c r="G46" s="95"/>
      <c r="H46" s="95"/>
      <c r="J46" s="99">
        <v>0</v>
      </c>
      <c r="K46" s="99"/>
      <c r="L46" s="99"/>
      <c r="M46" s="99"/>
      <c r="N46" s="99"/>
      <c r="O46" s="99"/>
      <c r="Q46" s="99">
        <v>14695.96</v>
      </c>
      <c r="R46" s="99"/>
      <c r="S46" s="99"/>
      <c r="T46" s="99"/>
      <c r="U46" s="99"/>
      <c r="V46" s="99"/>
      <c r="W46" s="99"/>
      <c r="X46" s="99"/>
      <c r="Y46" s="99"/>
    </row>
    <row r="47" spans="3:66" ht="6.75" customHeight="1" x14ac:dyDescent="0.25"/>
    <row r="48" spans="3:66" ht="6" customHeight="1" x14ac:dyDescent="0.25"/>
    <row r="49" spans="3:64" ht="20.25" customHeight="1" x14ac:dyDescent="0.25">
      <c r="C49" s="87" t="s">
        <v>90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3:64" ht="15.75" customHeight="1" x14ac:dyDescent="0.25"/>
    <row r="51" spans="3:64" ht="13.5" customHeight="1" x14ac:dyDescent="0.25">
      <c r="D51" s="95" t="s">
        <v>133</v>
      </c>
      <c r="E51" s="95"/>
      <c r="F51" s="95"/>
      <c r="G51" s="95"/>
      <c r="H51" s="95"/>
      <c r="I51" s="95"/>
      <c r="J51" s="95"/>
      <c r="M51" s="97">
        <v>1417</v>
      </c>
      <c r="N51" s="97"/>
      <c r="O51" s="97"/>
      <c r="P51" s="97"/>
      <c r="Q51" s="97"/>
      <c r="U51" s="95" t="s">
        <v>132</v>
      </c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H51" s="97">
        <v>1361</v>
      </c>
      <c r="AI51" s="97"/>
      <c r="AJ51" s="97"/>
      <c r="AK51" s="97"/>
    </row>
    <row r="52" spans="3:64" ht="6" customHeight="1" x14ac:dyDescent="0.25"/>
    <row r="53" spans="3:64" ht="13.5" customHeight="1" x14ac:dyDescent="0.25">
      <c r="D53" s="95" t="s">
        <v>131</v>
      </c>
      <c r="E53" s="95"/>
      <c r="F53" s="95"/>
      <c r="G53" s="95"/>
      <c r="H53" s="95"/>
      <c r="I53" s="95"/>
      <c r="J53" s="95"/>
      <c r="M53" s="94">
        <v>31.45</v>
      </c>
      <c r="N53" s="94"/>
      <c r="O53" s="94"/>
      <c r="P53" s="94"/>
      <c r="Q53" s="94"/>
      <c r="U53" s="95" t="s">
        <v>130</v>
      </c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H53" s="94">
        <v>20.91</v>
      </c>
      <c r="AI53" s="94"/>
      <c r="AJ53" s="94"/>
      <c r="AK53" s="94"/>
    </row>
    <row r="54" spans="3:64" ht="6" customHeight="1" x14ac:dyDescent="0.25"/>
    <row r="55" spans="3:64" ht="13.5" customHeight="1" x14ac:dyDescent="0.25">
      <c r="D55" s="95" t="s">
        <v>129</v>
      </c>
      <c r="E55" s="95"/>
      <c r="F55" s="95"/>
      <c r="G55" s="95"/>
      <c r="H55" s="95"/>
      <c r="I55" s="95"/>
      <c r="J55" s="95"/>
      <c r="M55" s="94">
        <v>9.75</v>
      </c>
      <c r="N55" s="94"/>
      <c r="O55" s="94"/>
      <c r="P55" s="94"/>
      <c r="Q55" s="94"/>
      <c r="U55" s="95" t="s">
        <v>128</v>
      </c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H55" s="94">
        <v>6.48</v>
      </c>
      <c r="AI55" s="94"/>
      <c r="AJ55" s="94"/>
      <c r="AK55" s="94"/>
      <c r="AO55" s="95" t="s">
        <v>127</v>
      </c>
      <c r="AP55" s="95"/>
      <c r="AQ55" s="95"/>
      <c r="AR55" s="95"/>
      <c r="AS55" s="95"/>
      <c r="AT55" s="95"/>
      <c r="AU55" s="95"/>
      <c r="AW55" s="94">
        <v>73.56</v>
      </c>
      <c r="AX55" s="94"/>
      <c r="AY55" s="94"/>
      <c r="AZ55" s="94"/>
      <c r="BA55" s="94"/>
    </row>
    <row r="56" spans="3:64" ht="6" customHeight="1" x14ac:dyDescent="0.25"/>
    <row r="57" spans="3:64" ht="15.75" customHeight="1" x14ac:dyDescent="0.25">
      <c r="D57" s="95" t="s">
        <v>126</v>
      </c>
      <c r="E57" s="95"/>
      <c r="F57" s="95"/>
      <c r="G57" s="95"/>
      <c r="H57" s="95"/>
      <c r="I57" s="95"/>
      <c r="J57" s="95"/>
      <c r="K57" s="95"/>
      <c r="L57" s="95"/>
      <c r="M57" s="94">
        <v>23.43</v>
      </c>
      <c r="N57" s="94"/>
      <c r="O57" s="94"/>
      <c r="P57" s="94"/>
      <c r="Q57" s="94"/>
      <c r="U57" s="95" t="s">
        <v>125</v>
      </c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H57" s="94">
        <v>9.92</v>
      </c>
      <c r="AI57" s="94"/>
      <c r="AJ57" s="94"/>
      <c r="AK57" s="94"/>
      <c r="AO57" s="95" t="s">
        <v>124</v>
      </c>
      <c r="AP57" s="95"/>
      <c r="AQ57" s="95"/>
      <c r="AR57" s="95"/>
      <c r="AS57" s="95"/>
    </row>
    <row r="58" spans="3:64" ht="3" customHeight="1" x14ac:dyDescent="0.25"/>
    <row r="59" spans="3:64" ht="20.25" customHeight="1" x14ac:dyDescent="0.25">
      <c r="C59" s="87" t="s">
        <v>123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3:64" ht="9" customHeight="1" x14ac:dyDescent="0.25"/>
    <row r="61" spans="3:64" ht="6.75" customHeight="1" x14ac:dyDescent="0.25"/>
    <row r="62" spans="3:64" ht="13.5" customHeight="1" x14ac:dyDescent="0.25">
      <c r="AA62" s="95" t="s">
        <v>122</v>
      </c>
      <c r="AB62" s="95"/>
      <c r="AC62" s="95"/>
      <c r="AD62" s="95"/>
      <c r="AE62" s="95"/>
      <c r="AF62" s="95"/>
      <c r="AG62" s="95"/>
      <c r="AI62" s="96" t="s">
        <v>121</v>
      </c>
      <c r="AJ62" s="96"/>
      <c r="AK62" s="96"/>
      <c r="AL62" s="96"/>
      <c r="AO62" s="95" t="s">
        <v>120</v>
      </c>
      <c r="AP62" s="95"/>
      <c r="AQ62" s="95"/>
      <c r="AR62" s="95"/>
      <c r="AS62" s="95"/>
      <c r="AT62" s="95"/>
      <c r="AU62" s="95"/>
      <c r="AV62" s="95"/>
      <c r="AW62" s="95"/>
      <c r="AX62" s="95"/>
      <c r="BD62" s="95" t="s">
        <v>119</v>
      </c>
      <c r="BE62" s="95"/>
      <c r="BF62" s="95"/>
      <c r="BG62" s="95"/>
      <c r="BH62" s="95"/>
      <c r="BI62" s="95"/>
      <c r="BJ62" s="95"/>
      <c r="BK62" s="95"/>
      <c r="BL62" s="95"/>
    </row>
    <row r="63" spans="3:64" ht="15" customHeight="1" x14ac:dyDescent="0.25">
      <c r="C63" s="95" t="s">
        <v>118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R63" s="96" t="s">
        <v>1</v>
      </c>
      <c r="S63" s="96"/>
      <c r="T63" s="96"/>
      <c r="U63" s="96"/>
      <c r="Y63" s="96" t="s">
        <v>117</v>
      </c>
      <c r="Z63" s="96"/>
      <c r="AA63" s="96"/>
      <c r="AB63" s="96"/>
      <c r="AE63" s="95" t="s">
        <v>116</v>
      </c>
      <c r="AF63" s="95"/>
      <c r="AG63" s="95"/>
      <c r="AI63" s="96"/>
      <c r="AJ63" s="96"/>
      <c r="AK63" s="96"/>
      <c r="AL63" s="96"/>
      <c r="AO63" s="95" t="s">
        <v>115</v>
      </c>
      <c r="AP63" s="95"/>
      <c r="AQ63" s="95"/>
      <c r="AT63" s="96" t="s">
        <v>114</v>
      </c>
      <c r="AU63" s="96"/>
      <c r="AV63" s="96"/>
      <c r="AW63" s="96"/>
      <c r="AX63" s="96"/>
      <c r="BA63" s="96" t="s">
        <v>115</v>
      </c>
      <c r="BB63" s="96"/>
      <c r="BC63" s="96"/>
      <c r="BD63" s="96"/>
      <c r="BE63" s="96"/>
      <c r="BG63" s="96" t="s">
        <v>114</v>
      </c>
      <c r="BH63" s="96"/>
      <c r="BI63" s="96"/>
      <c r="BJ63" s="96"/>
    </row>
    <row r="64" spans="3:64" ht="13.5" customHeight="1" x14ac:dyDescent="0.25">
      <c r="C64" s="97">
        <v>4719</v>
      </c>
      <c r="D64" s="97"/>
      <c r="E64" s="97"/>
      <c r="F64" s="98" t="s">
        <v>61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S64" s="94">
        <v>1</v>
      </c>
      <c r="T64" s="94"/>
      <c r="U64" s="94"/>
      <c r="V64" s="94"/>
      <c r="Y64" s="94">
        <v>0</v>
      </c>
      <c r="Z64" s="94"/>
      <c r="AA64" s="94"/>
      <c r="AB64" s="94"/>
      <c r="AD64" s="94">
        <v>5.2499999999999998E-2</v>
      </c>
      <c r="AE64" s="94"/>
      <c r="AF64" s="94"/>
      <c r="AG64" s="94"/>
      <c r="AI64" s="94">
        <v>0</v>
      </c>
      <c r="AJ64" s="94"/>
      <c r="AK64" s="94"/>
      <c r="AL64" s="94"/>
      <c r="AN64" s="94">
        <v>0</v>
      </c>
      <c r="AO64" s="94"/>
      <c r="AP64" s="94"/>
      <c r="AQ64" s="94"/>
      <c r="AS64" s="94">
        <v>0</v>
      </c>
      <c r="AT64" s="94"/>
      <c r="AU64" s="94"/>
      <c r="AV64" s="94"/>
      <c r="AW64" s="94"/>
      <c r="AX64" s="94"/>
      <c r="BA64" s="94">
        <v>0</v>
      </c>
      <c r="BB64" s="94"/>
      <c r="BC64" s="94"/>
      <c r="BD64" s="94"/>
      <c r="BE64" s="94"/>
      <c r="BG64" s="94">
        <v>1054.54</v>
      </c>
      <c r="BH64" s="94"/>
      <c r="BI64" s="94"/>
      <c r="BJ64" s="94"/>
    </row>
  </sheetData>
  <mergeCells count="236">
    <mergeCell ref="AA2:AL2"/>
    <mergeCell ref="AM2:BI2"/>
    <mergeCell ref="AA5:AE5"/>
    <mergeCell ref="AG5:AJ5"/>
    <mergeCell ref="C8:R8"/>
    <mergeCell ref="B10:F10"/>
    <mergeCell ref="G10:K10"/>
    <mergeCell ref="O10:S10"/>
    <mergeCell ref="Z10:AE10"/>
    <mergeCell ref="AI10:AM10"/>
    <mergeCell ref="AO10:AT10"/>
    <mergeCell ref="BG10:BH10"/>
    <mergeCell ref="BM10:BN10"/>
    <mergeCell ref="B12:F12"/>
    <mergeCell ref="G12:K12"/>
    <mergeCell ref="O12:V12"/>
    <mergeCell ref="Z12:AE12"/>
    <mergeCell ref="AI12:AN12"/>
    <mergeCell ref="AO12:AT12"/>
    <mergeCell ref="AW12:BA12"/>
    <mergeCell ref="BD12:BJ12"/>
    <mergeCell ref="BL12:BN12"/>
    <mergeCell ref="B14:F14"/>
    <mergeCell ref="G14:K14"/>
    <mergeCell ref="O14:V14"/>
    <mergeCell ref="AA14:AE14"/>
    <mergeCell ref="AI14:AL14"/>
    <mergeCell ref="AN14:AT14"/>
    <mergeCell ref="AW14:BC14"/>
    <mergeCell ref="BE14:BJ14"/>
    <mergeCell ref="BL14:BN14"/>
    <mergeCell ref="B16:F16"/>
    <mergeCell ref="G16:K16"/>
    <mergeCell ref="O16:W16"/>
    <mergeCell ref="AA16:AE16"/>
    <mergeCell ref="AI16:AL16"/>
    <mergeCell ref="AO16:AS16"/>
    <mergeCell ref="AW16:BC16"/>
    <mergeCell ref="BE16:BJ16"/>
    <mergeCell ref="BL16:BN16"/>
    <mergeCell ref="B18:D18"/>
    <mergeCell ref="E18:L18"/>
    <mergeCell ref="O18:W18"/>
    <mergeCell ref="X18:AE18"/>
    <mergeCell ref="AI18:AL18"/>
    <mergeCell ref="AO18:AS18"/>
    <mergeCell ref="AW18:BC18"/>
    <mergeCell ref="BE18:BJ18"/>
    <mergeCell ref="BL18:BN18"/>
    <mergeCell ref="B20:F20"/>
    <mergeCell ref="G20:K20"/>
    <mergeCell ref="O20:U20"/>
    <mergeCell ref="Y20:AE20"/>
    <mergeCell ref="AI20:AL20"/>
    <mergeCell ref="AO20:AS20"/>
    <mergeCell ref="AW20:BC20"/>
    <mergeCell ref="BE20:BJ20"/>
    <mergeCell ref="BL20:BN20"/>
    <mergeCell ref="B22:F22"/>
    <mergeCell ref="G22:K22"/>
    <mergeCell ref="O22:U22"/>
    <mergeCell ref="AA22:AE22"/>
    <mergeCell ref="AI22:AL22"/>
    <mergeCell ref="AO22:AS22"/>
    <mergeCell ref="AW22:BC22"/>
    <mergeCell ref="BE22:BJ22"/>
    <mergeCell ref="BL22:BN22"/>
    <mergeCell ref="B24:F24"/>
    <mergeCell ref="G24:K24"/>
    <mergeCell ref="O24:X24"/>
    <mergeCell ref="AA24:AE24"/>
    <mergeCell ref="AI24:AL24"/>
    <mergeCell ref="AO24:AS24"/>
    <mergeCell ref="AW24:BB24"/>
    <mergeCell ref="BD24:BJ24"/>
    <mergeCell ref="BL24:BN24"/>
    <mergeCell ref="B26:F26"/>
    <mergeCell ref="G26:K26"/>
    <mergeCell ref="O26:V26"/>
    <mergeCell ref="AA26:AE26"/>
    <mergeCell ref="AI26:AM26"/>
    <mergeCell ref="AO26:AS26"/>
    <mergeCell ref="B28:F29"/>
    <mergeCell ref="H28:Z28"/>
    <mergeCell ref="C31:R31"/>
    <mergeCell ref="N33:V33"/>
    <mergeCell ref="AN33:AT33"/>
    <mergeCell ref="BG33:BM33"/>
    <mergeCell ref="C34:I34"/>
    <mergeCell ref="L34:O34"/>
    <mergeCell ref="R34:Y34"/>
    <mergeCell ref="AB34:AG34"/>
    <mergeCell ref="AM34:AP34"/>
    <mergeCell ref="AQ34:AW34"/>
    <mergeCell ref="AX34:BA34"/>
    <mergeCell ref="BC34:BG34"/>
    <mergeCell ref="BK34:BM34"/>
    <mergeCell ref="C35:I35"/>
    <mergeCell ref="K35:P35"/>
    <mergeCell ref="R35:Y35"/>
    <mergeCell ref="AB35:AI35"/>
    <mergeCell ref="AK35:AO35"/>
    <mergeCell ref="AP35:AV35"/>
    <mergeCell ref="AX35:BB35"/>
    <mergeCell ref="BD35:BH35"/>
    <mergeCell ref="BI35:BM35"/>
    <mergeCell ref="C36:I36"/>
    <mergeCell ref="K36:P36"/>
    <mergeCell ref="R36:Y36"/>
    <mergeCell ref="AB36:AI36"/>
    <mergeCell ref="AK36:AO36"/>
    <mergeCell ref="AP36:AV36"/>
    <mergeCell ref="AX36:BB36"/>
    <mergeCell ref="BD36:BH36"/>
    <mergeCell ref="BI36:BM36"/>
    <mergeCell ref="C37:I37"/>
    <mergeCell ref="K37:P37"/>
    <mergeCell ref="R37:Y37"/>
    <mergeCell ref="AB37:AI37"/>
    <mergeCell ref="AK37:AO37"/>
    <mergeCell ref="AP37:AV37"/>
    <mergeCell ref="AX37:BB37"/>
    <mergeCell ref="BD37:BH37"/>
    <mergeCell ref="BI37:BM37"/>
    <mergeCell ref="C38:I38"/>
    <mergeCell ref="K38:P38"/>
    <mergeCell ref="R38:Y38"/>
    <mergeCell ref="AB38:AI38"/>
    <mergeCell ref="AK38:AO38"/>
    <mergeCell ref="AP38:AV38"/>
    <mergeCell ref="AX38:BB38"/>
    <mergeCell ref="BD38:BH38"/>
    <mergeCell ref="BI38:BM38"/>
    <mergeCell ref="C39:I39"/>
    <mergeCell ref="K39:P39"/>
    <mergeCell ref="R39:Y39"/>
    <mergeCell ref="AB39:AI39"/>
    <mergeCell ref="AK39:AO39"/>
    <mergeCell ref="AP39:AV39"/>
    <mergeCell ref="AX39:BB39"/>
    <mergeCell ref="BD39:BH39"/>
    <mergeCell ref="BI39:BM39"/>
    <mergeCell ref="C40:I40"/>
    <mergeCell ref="K40:P40"/>
    <mergeCell ref="R40:Y40"/>
    <mergeCell ref="AB40:AI40"/>
    <mergeCell ref="AK40:AO40"/>
    <mergeCell ref="AP40:AV40"/>
    <mergeCell ref="AX40:BB40"/>
    <mergeCell ref="BD40:BH40"/>
    <mergeCell ref="BI40:BM40"/>
    <mergeCell ref="C41:I41"/>
    <mergeCell ref="K41:P41"/>
    <mergeCell ref="R41:Y41"/>
    <mergeCell ref="AB41:AI41"/>
    <mergeCell ref="AK41:AO41"/>
    <mergeCell ref="AP41:AV41"/>
    <mergeCell ref="AX41:BB41"/>
    <mergeCell ref="BD41:BH41"/>
    <mergeCell ref="BI41:BM41"/>
    <mergeCell ref="C42:I42"/>
    <mergeCell ref="K42:P42"/>
    <mergeCell ref="R42:Y42"/>
    <mergeCell ref="AB42:AI42"/>
    <mergeCell ref="AK42:AO42"/>
    <mergeCell ref="AP42:AV42"/>
    <mergeCell ref="AX42:BB42"/>
    <mergeCell ref="BD42:BH42"/>
    <mergeCell ref="BI42:BM42"/>
    <mergeCell ref="C43:I43"/>
    <mergeCell ref="K43:P43"/>
    <mergeCell ref="R43:Y43"/>
    <mergeCell ref="AB43:AI43"/>
    <mergeCell ref="AK43:AO43"/>
    <mergeCell ref="AP43:AV43"/>
    <mergeCell ref="AX43:BB43"/>
    <mergeCell ref="BD43:BH43"/>
    <mergeCell ref="BI43:BM43"/>
    <mergeCell ref="C44:I44"/>
    <mergeCell ref="K44:P44"/>
    <mergeCell ref="R44:Y44"/>
    <mergeCell ref="AC44:AG44"/>
    <mergeCell ref="AJ44:AO44"/>
    <mergeCell ref="AQ44:AW44"/>
    <mergeCell ref="AX44:BA44"/>
    <mergeCell ref="BD44:BH44"/>
    <mergeCell ref="BJ44:BN44"/>
    <mergeCell ref="C45:I45"/>
    <mergeCell ref="K45:P45"/>
    <mergeCell ref="R45:Y45"/>
    <mergeCell ref="E46:H46"/>
    <mergeCell ref="J46:O46"/>
    <mergeCell ref="Q46:Y46"/>
    <mergeCell ref="C49:R49"/>
    <mergeCell ref="D51:J51"/>
    <mergeCell ref="M51:Q51"/>
    <mergeCell ref="U51:AF51"/>
    <mergeCell ref="C64:E64"/>
    <mergeCell ref="F64:Q64"/>
    <mergeCell ref="S64:V64"/>
    <mergeCell ref="Y64:AB64"/>
    <mergeCell ref="AD64:AG64"/>
    <mergeCell ref="AH51:AK51"/>
    <mergeCell ref="D53:J53"/>
    <mergeCell ref="M53:Q53"/>
    <mergeCell ref="U53:AF53"/>
    <mergeCell ref="AH53:AK53"/>
    <mergeCell ref="D55:J55"/>
    <mergeCell ref="M55:Q55"/>
    <mergeCell ref="U55:AF55"/>
    <mergeCell ref="AH55:AK55"/>
    <mergeCell ref="AI64:AL64"/>
    <mergeCell ref="AO55:AU55"/>
    <mergeCell ref="AW55:BA55"/>
    <mergeCell ref="D57:L57"/>
    <mergeCell ref="M57:Q57"/>
    <mergeCell ref="U57:AF57"/>
    <mergeCell ref="AH57:AK57"/>
    <mergeCell ref="AO57:AS57"/>
    <mergeCell ref="C59:R59"/>
    <mergeCell ref="C63:P63"/>
    <mergeCell ref="R63:U63"/>
    <mergeCell ref="Y63:AB63"/>
    <mergeCell ref="AE63:AG63"/>
    <mergeCell ref="AO63:AQ63"/>
    <mergeCell ref="AT63:AX63"/>
    <mergeCell ref="AN64:AQ64"/>
    <mergeCell ref="AS64:AX64"/>
    <mergeCell ref="AA62:AG62"/>
    <mergeCell ref="AI62:AL63"/>
    <mergeCell ref="AO62:AX62"/>
    <mergeCell ref="BD62:BL62"/>
    <mergeCell ref="BA64:BE64"/>
    <mergeCell ref="BG64:BJ64"/>
    <mergeCell ref="BA63:BE63"/>
    <mergeCell ref="BG63:BJ63"/>
  </mergeCells>
  <pageMargins left="0.25" right="0.25" top="0.16666666666666666" bottom="0.16666666666666666" header="0" footer="0"/>
  <pageSetup paperSize="0" scale="0" fitToWidth="0" fitToHeight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DATA</vt:lpstr>
      <vt:lpstr>CLOSEOUT</vt:lpstr>
      <vt:lpstr>lot master report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Lorrie</dc:creator>
  <cp:lastModifiedBy>Alex</cp:lastModifiedBy>
  <dcterms:created xsi:type="dcterms:W3CDTF">2015-05-27T13:28:37Z</dcterms:created>
  <dcterms:modified xsi:type="dcterms:W3CDTF">2016-03-31T12:49:23Z</dcterms:modified>
</cp:coreProperties>
</file>